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940" windowHeight="12060" activeTab="10"/>
  </bookViews>
  <sheets>
    <sheet name="封面" sheetId="10" r:id="rId1"/>
    <sheet name="目录" sheetId="11" r:id="rId2"/>
    <sheet name="表一" sheetId="2" r:id="rId3"/>
    <sheet name="表二" sheetId="3" r:id="rId4"/>
    <sheet name="表三" sheetId="4" r:id="rId5"/>
    <sheet name="表四" sheetId="5" r:id="rId6"/>
    <sheet name="表五" sheetId="6" r:id="rId7"/>
    <sheet name="表六" sheetId="7" r:id="rId8"/>
    <sheet name="表七" sheetId="14" r:id="rId9"/>
    <sheet name="表八" sheetId="9" r:id="rId10"/>
    <sheet name="表九" sheetId="12" r:id="rId11"/>
  </sheets>
  <externalReferences>
    <externalReference r:id="rId12"/>
    <externalReference r:id="rId13"/>
  </externalReferences>
  <definedNames>
    <definedName name="_xlnm.Print_Titles" localSheetId="2">表一!$1:$4</definedName>
    <definedName name="_xlnm.Print_Area" localSheetId="2">表一!$A$1:$Y$101</definedName>
    <definedName name="_xlnm._FilterDatabase" localSheetId="2" hidden="1">表一!$A$1:$F$91</definedName>
    <definedName name="_xlnm.Print_Titles" localSheetId="3">表二!$1:$4</definedName>
    <definedName name="_xlnm.Print_Area" localSheetId="3">表二!$A$1:$U$78</definedName>
    <definedName name="_xlnm.Print_Titles" localSheetId="4">表三!$1:$3</definedName>
    <definedName name="_xlnm.Print_Area" localSheetId="4">表三!$A$1:$J$38</definedName>
    <definedName name="_xlnm._FilterDatabase" localSheetId="4" hidden="1">表三!$A$1:$J$154</definedName>
    <definedName name="_xlnm.Print_Titles" localSheetId="5">表四!$1:$4</definedName>
    <definedName name="_xlnm.Print_Area" localSheetId="5">表四!$A$1:$J$88</definedName>
    <definedName name="_xlnm._FilterDatabase" localSheetId="5" hidden="1">表四!$4:$84</definedName>
    <definedName name="_xlnm.Print_Area" localSheetId="6">表五!$A$1:$R$30</definedName>
    <definedName name="_xlnm.Print_Area" localSheetId="7">表六!$A$1:$R$22</definedName>
    <definedName name="_xlnm.Print_Titles" localSheetId="8">表七!$1:$3</definedName>
    <definedName name="_xlnm.Print_Area" localSheetId="8">表七!$A$1:$J$46</definedName>
    <definedName name="_xlnm.Print_Area" localSheetId="10">表九!$A$1:$G$14</definedName>
  </definedNames>
  <calcPr calcId="144525"/>
</workbook>
</file>

<file path=xl/comments1.xml><?xml version="1.0" encoding="utf-8"?>
<comments xmlns="http://schemas.openxmlformats.org/spreadsheetml/2006/main">
  <authors>
    <author>Administrator</author>
  </authors>
  <commentList>
    <comment ref="M96" authorId="0">
      <text>
        <r>
          <rPr>
            <b/>
            <sz val="9"/>
            <rFont val="宋体"/>
            <charset val="134"/>
          </rPr>
          <t>Administrator:</t>
        </r>
        <r>
          <rPr>
            <sz val="9"/>
            <rFont val="宋体"/>
            <charset val="134"/>
          </rPr>
          <t xml:space="preserve">
1、定额上解79万元，分别是：市以下体制调整基数上解33万元、城建税定比定额上解2万元、段煤矿统筹上解44万元；2、事业单位经费上划376万元，分别是：07年前基数373万元、盐务系统上划3万元。3、市财政局关于扣除2018年企业基本养老保险基金政府责任分担机制资金288万元。4、法院、检察院上划2157万元。</t>
        </r>
      </text>
    </comment>
  </commentList>
</comments>
</file>

<file path=xl/comments2.xml><?xml version="1.0" encoding="utf-8"?>
<comments xmlns="http://schemas.openxmlformats.org/spreadsheetml/2006/main">
  <authors>
    <author>Administrator</author>
  </authors>
  <commentList>
    <comment ref="L67" authorId="0">
      <text>
        <r>
          <rPr>
            <b/>
            <sz val="9"/>
            <rFont val="宋体"/>
            <charset val="134"/>
          </rPr>
          <t>Administrator:</t>
        </r>
        <r>
          <rPr>
            <sz val="9"/>
            <rFont val="宋体"/>
            <charset val="134"/>
          </rPr>
          <t xml:space="preserve">
发行费=133813万*0.01%
手续费=133813万*0.1%</t>
        </r>
      </text>
    </comment>
    <comment ref="L73" authorId="0">
      <text>
        <r>
          <rPr>
            <b/>
            <sz val="9"/>
            <rFont val="宋体"/>
            <charset val="134"/>
          </rPr>
          <t>Administrator:</t>
        </r>
        <r>
          <rPr>
            <sz val="9"/>
            <rFont val="宋体"/>
            <charset val="134"/>
          </rPr>
          <t xml:space="preserve">
</t>
        </r>
        <r>
          <rPr>
            <b/>
            <sz val="12"/>
            <rFont val="宋体"/>
            <charset val="134"/>
          </rPr>
          <t>1</t>
        </r>
        <r>
          <rPr>
            <sz val="12"/>
            <rFont val="宋体"/>
            <charset val="134"/>
          </rPr>
          <t>、定额上解79万元，分别是：市以下体制调整基数上解33万元、城建税定比定额上解2万元、段煤矿统筹上解44万元；</t>
        </r>
        <r>
          <rPr>
            <b/>
            <sz val="12"/>
            <rFont val="宋体"/>
            <charset val="134"/>
          </rPr>
          <t>2</t>
        </r>
        <r>
          <rPr>
            <sz val="12"/>
            <rFont val="宋体"/>
            <charset val="134"/>
          </rPr>
          <t>、事业单位经费上划376万元，分别是：07年前基数373万元、盐务系统上划3万元。</t>
        </r>
        <r>
          <rPr>
            <b/>
            <sz val="12"/>
            <rFont val="宋体"/>
            <charset val="134"/>
          </rPr>
          <t>3</t>
        </r>
        <r>
          <rPr>
            <sz val="12"/>
            <rFont val="宋体"/>
            <charset val="134"/>
          </rPr>
          <t>、市财政局关于扣除2018年企业基本养老保险基金政府责任分担机制资金295.76万元</t>
        </r>
        <r>
          <rPr>
            <b/>
            <sz val="9"/>
            <rFont val="宋体"/>
            <charset val="134"/>
          </rPr>
          <t>（年初预算288万元）</t>
        </r>
        <r>
          <rPr>
            <sz val="12"/>
            <rFont val="宋体"/>
            <charset val="134"/>
          </rPr>
          <t>。</t>
        </r>
        <r>
          <rPr>
            <b/>
            <sz val="12"/>
            <rFont val="宋体"/>
            <charset val="134"/>
          </rPr>
          <t>4</t>
        </r>
        <r>
          <rPr>
            <sz val="12"/>
            <rFont val="宋体"/>
            <charset val="134"/>
          </rPr>
          <t>、法院、检察院上划2157万元。</t>
        </r>
        <r>
          <rPr>
            <b/>
            <sz val="12"/>
            <rFont val="宋体"/>
            <charset val="134"/>
          </rPr>
          <t>5</t>
        </r>
        <r>
          <rPr>
            <sz val="12"/>
            <rFont val="宋体"/>
            <charset val="134"/>
          </rPr>
          <t>,企业退税周转金300万元，</t>
        </r>
        <r>
          <rPr>
            <b/>
            <sz val="9"/>
            <rFont val="宋体"/>
            <charset val="134"/>
          </rPr>
          <t>（年初未预算）。6、</t>
        </r>
        <r>
          <rPr>
            <sz val="9"/>
            <rFont val="宋体"/>
            <charset val="134"/>
          </rPr>
          <t>税务部门激励性奖励资金按税收40%，345万元</t>
        </r>
        <r>
          <rPr>
            <b/>
            <sz val="9"/>
            <rFont val="宋体"/>
            <charset val="134"/>
          </rPr>
          <t>（年初位列预算）</t>
        </r>
        <r>
          <rPr>
            <sz val="9"/>
            <rFont val="宋体"/>
            <charset val="134"/>
          </rPr>
          <t>。</t>
        </r>
      </text>
    </comment>
  </commentList>
</comments>
</file>

<file path=xl/sharedStrings.xml><?xml version="1.0" encoding="utf-8"?>
<sst xmlns="http://schemas.openxmlformats.org/spreadsheetml/2006/main" count="818" uniqueCount="644">
  <si>
    <t>紫阳县2021年财政预算调整表</t>
  </si>
  <si>
    <t>编制完成日期：2021年12月13日</t>
  </si>
  <si>
    <t>政府审定日期：2021年12月26日</t>
  </si>
  <si>
    <t>人大通过日期：2021年12月27日</t>
  </si>
  <si>
    <t>目    录</t>
  </si>
  <si>
    <t>表一：</t>
  </si>
  <si>
    <t>紫阳县2021年一般公共预算收支调整总表…………………………………………1-4</t>
  </si>
  <si>
    <t>表二：</t>
  </si>
  <si>
    <t>紫阳县2021年一般公共预算收支调整简表…………………………………………5-7</t>
  </si>
  <si>
    <t>表三：</t>
  </si>
  <si>
    <t>紫阳县2021年一般公共预算专项预算调整明细表…………………………………8-9</t>
  </si>
  <si>
    <t>表四：</t>
  </si>
  <si>
    <t>紫阳县2021年一般公共预算民生工程项目配套预算调整明细表………………10-13</t>
  </si>
  <si>
    <t>表五：</t>
  </si>
  <si>
    <t>紫阳县2021年政府性基金预算收支调整表（功能分类）…………………………14</t>
  </si>
  <si>
    <t>表六：</t>
  </si>
  <si>
    <t>紫阳县2021年政府性基金预算收支调整表（结构分类）…………………………15</t>
  </si>
  <si>
    <t>表七：</t>
  </si>
  <si>
    <t>紫阳县2021年社会保险基金预算收支调整表……………………………………16-17</t>
  </si>
  <si>
    <t>表八：</t>
  </si>
  <si>
    <t>紫阳县2021年国有资本经营预算收支调整表………………………………………18</t>
  </si>
  <si>
    <t>表九：</t>
  </si>
  <si>
    <t>紫阳县2021年新增政府债券资金使用方案…………………………………………19</t>
  </si>
  <si>
    <t>紫阳县2021年一般公共预算收支调整总表</t>
  </si>
  <si>
    <t>表一</t>
  </si>
  <si>
    <t>单位：万元</t>
  </si>
  <si>
    <t>收入部分</t>
  </si>
  <si>
    <t>2020年    年初  预算数</t>
  </si>
  <si>
    <t>2020年调整  预算数</t>
  </si>
  <si>
    <t>2020年    执行数</t>
  </si>
  <si>
    <t>执行  占调整   预算%</t>
  </si>
  <si>
    <t>2021年    预算数</t>
  </si>
  <si>
    <t>1-11月  执行数</t>
  </si>
  <si>
    <t>调增
调减数</t>
  </si>
  <si>
    <t>2021年调整  预算数</t>
  </si>
  <si>
    <t>支出部分</t>
  </si>
  <si>
    <t>2020年  调整      预算数</t>
  </si>
  <si>
    <t>2020年  执行数</t>
  </si>
  <si>
    <t>执行    占调整   预算%</t>
  </si>
  <si>
    <t>其中：</t>
  </si>
  <si>
    <t>本级   预算  支出</t>
  </si>
  <si>
    <t>部门预算</t>
  </si>
  <si>
    <t>专项预算</t>
  </si>
  <si>
    <t>民生预算</t>
  </si>
  <si>
    <t>中省     专款  支出</t>
  </si>
  <si>
    <t>一、地方财政收入</t>
  </si>
  <si>
    <t>一、一般公共服务支出</t>
  </si>
  <si>
    <t>1、税收收入</t>
  </si>
  <si>
    <t>二、外交支出</t>
  </si>
  <si>
    <t>其中: 增值税</t>
  </si>
  <si>
    <t>三、国防支出</t>
  </si>
  <si>
    <t xml:space="preserve">      企业所得税</t>
  </si>
  <si>
    <t>四、公共安全支出</t>
  </si>
  <si>
    <t xml:space="preserve">      个人所得税</t>
  </si>
  <si>
    <t>五、教育支出</t>
  </si>
  <si>
    <t xml:space="preserve">      资源税</t>
  </si>
  <si>
    <t>六、科学技术支出</t>
  </si>
  <si>
    <t xml:space="preserve">      城市维护建设税</t>
  </si>
  <si>
    <t>七、文化旅游体育与传媒支出</t>
  </si>
  <si>
    <t xml:space="preserve">      房产税</t>
  </si>
  <si>
    <t>八、社会保障和就业支出</t>
  </si>
  <si>
    <t xml:space="preserve">      印花税</t>
  </si>
  <si>
    <t>九、卫生健康支出</t>
  </si>
  <si>
    <t xml:space="preserve">      城镇土地使用税</t>
  </si>
  <si>
    <t>十、节能环保支出</t>
  </si>
  <si>
    <t xml:space="preserve">      土地增值税</t>
  </si>
  <si>
    <t xml:space="preserve">十一、城乡社区支出 </t>
  </si>
  <si>
    <t xml:space="preserve">      车船税</t>
  </si>
  <si>
    <t>十二、农林水支出</t>
  </si>
  <si>
    <t xml:space="preserve">      耕地占用税</t>
  </si>
  <si>
    <t>十三、交通运输支出</t>
  </si>
  <si>
    <t xml:space="preserve">      契税</t>
  </si>
  <si>
    <t>十四、资源勘探工业信息等支出</t>
  </si>
  <si>
    <t xml:space="preserve">      烟叶税</t>
  </si>
  <si>
    <t>十五、商业服务业等支出</t>
  </si>
  <si>
    <t xml:space="preserve">      环境保护税</t>
  </si>
  <si>
    <t>十六、金融支出</t>
  </si>
  <si>
    <t>2、非税收入</t>
  </si>
  <si>
    <t>十七、自然资源海洋气象等支出</t>
  </si>
  <si>
    <t>其中：专项收入</t>
  </si>
  <si>
    <t>十八、住房保障支出</t>
  </si>
  <si>
    <t xml:space="preserve">        其中:教育费附加收入</t>
  </si>
  <si>
    <t>十九、粮油物资储备支出</t>
  </si>
  <si>
    <t xml:space="preserve">             地方教育附加收入</t>
  </si>
  <si>
    <t>二十、灾害防治及应急管理支出</t>
  </si>
  <si>
    <t xml:space="preserve">             水利建设专项收入</t>
  </si>
  <si>
    <t>二十一、其他支出</t>
  </si>
  <si>
    <t xml:space="preserve">             残疾人就业保障金收入</t>
  </si>
  <si>
    <t>二十二、债务付息支出</t>
  </si>
  <si>
    <t xml:space="preserve">             森林植被恢复费</t>
  </si>
  <si>
    <t>二十三、债务发行费用支出</t>
  </si>
  <si>
    <t xml:space="preserve">             其他专项收入</t>
  </si>
  <si>
    <t xml:space="preserve">    行政事业性收费收入</t>
  </si>
  <si>
    <t>　　罚没收入</t>
  </si>
  <si>
    <t xml:space="preserve">    国有资源（资产）有偿使用收入</t>
  </si>
  <si>
    <t xml:space="preserve">    公共租赁住房租金收入</t>
  </si>
  <si>
    <t xml:space="preserve">    其他收入</t>
  </si>
  <si>
    <t>二、上级补助收入</t>
  </si>
  <si>
    <t>1、返还性收入</t>
  </si>
  <si>
    <t>其中:消费税和增值税税收返还收入</t>
  </si>
  <si>
    <t xml:space="preserve">     所得税基数返还收入</t>
  </si>
  <si>
    <t xml:space="preserve">     营改增基数返还收入</t>
  </si>
  <si>
    <t>2、一般性转移支付收入</t>
  </si>
  <si>
    <t>其中：均衡性转移支付收入</t>
  </si>
  <si>
    <t xml:space="preserve">     均衡性转移支付（脱贫攻坚补助）</t>
  </si>
  <si>
    <t xml:space="preserve">     特殊转移支付</t>
  </si>
  <si>
    <t xml:space="preserve">     重点生态功能区转移支付收入</t>
  </si>
  <si>
    <t xml:space="preserve">     县级基本财力保障机制奖补资金收入</t>
  </si>
  <si>
    <t xml:space="preserve">     激励性转移支付补助</t>
  </si>
  <si>
    <t xml:space="preserve">     体制补助收入</t>
  </si>
  <si>
    <t xml:space="preserve">     调整工资转移支付补助收入</t>
  </si>
  <si>
    <t xml:space="preserve">     艰苦边远地区转移支付补助收入</t>
  </si>
  <si>
    <t xml:space="preserve">     农村税费改革补助收入</t>
  </si>
  <si>
    <t xml:space="preserve">     村级组织运转经费补助</t>
  </si>
  <si>
    <t xml:space="preserve">     天保工程减收补助</t>
  </si>
  <si>
    <t xml:space="preserve">     退耕还林减收补助</t>
  </si>
  <si>
    <t xml:space="preserve">     固投税减收补助</t>
  </si>
  <si>
    <t xml:space="preserve">     省对下体制调整基数返还</t>
  </si>
  <si>
    <t xml:space="preserve">     义务教育学校教师绩效工资补助</t>
  </si>
  <si>
    <t xml:space="preserve">     基层医疗卫生单位绩效工资补助</t>
  </si>
  <si>
    <t xml:space="preserve">     企事业单位预算划转补助收入</t>
  </si>
  <si>
    <t xml:space="preserve">     困难县一次性财力补助</t>
  </si>
  <si>
    <t xml:space="preserve">     结算补助</t>
  </si>
  <si>
    <t xml:space="preserve">     其他财力性补助（预计数）</t>
  </si>
  <si>
    <t>3、专项转移支付收入</t>
  </si>
  <si>
    <t>其中:一般公共服务</t>
  </si>
  <si>
    <t xml:space="preserve">     国防</t>
  </si>
  <si>
    <t xml:space="preserve">     公共安全</t>
  </si>
  <si>
    <t xml:space="preserve">     教育</t>
  </si>
  <si>
    <t xml:space="preserve">     科学技术</t>
  </si>
  <si>
    <t xml:space="preserve">     文化旅游体育与传媒</t>
  </si>
  <si>
    <t xml:space="preserve">     社会保障和就业</t>
  </si>
  <si>
    <t xml:space="preserve">     卫生健康</t>
  </si>
  <si>
    <t xml:space="preserve">     节能环保</t>
  </si>
  <si>
    <t xml:space="preserve">     城乡社区</t>
  </si>
  <si>
    <t xml:space="preserve">     农林水</t>
  </si>
  <si>
    <t xml:space="preserve">     交通运输</t>
  </si>
  <si>
    <t xml:space="preserve">     资源勘探信息等</t>
  </si>
  <si>
    <t xml:space="preserve">     商业服务业等</t>
  </si>
  <si>
    <t xml:space="preserve">     金融</t>
  </si>
  <si>
    <t xml:space="preserve">     自然资源海洋气象等</t>
  </si>
  <si>
    <t xml:space="preserve">     住房保障</t>
  </si>
  <si>
    <t xml:space="preserve">     粮油物资储备</t>
  </si>
  <si>
    <t xml:space="preserve">     灾害防治及应急管理支出</t>
  </si>
  <si>
    <t xml:space="preserve">     其他收入</t>
  </si>
  <si>
    <t>三、上年结余收入</t>
  </si>
  <si>
    <t>四、调入资金</t>
  </si>
  <si>
    <t>其中：预算稳定调节基金</t>
  </si>
  <si>
    <t xml:space="preserve">      政府性基金</t>
  </si>
  <si>
    <t xml:space="preserve">      抗疫特别国债</t>
  </si>
  <si>
    <t xml:space="preserve">      国有资本经营预算</t>
  </si>
  <si>
    <t xml:space="preserve">      调入其他资金</t>
  </si>
  <si>
    <t>五、债务转贷收入</t>
  </si>
  <si>
    <t>其中：转贷新增一般债券收入</t>
  </si>
  <si>
    <t xml:space="preserve">      转贷置换一般债券收入</t>
  </si>
  <si>
    <t>本年收入合计</t>
  </si>
  <si>
    <t>本年支出合计</t>
  </si>
  <si>
    <t>上解支出</t>
  </si>
  <si>
    <t>　　专项上解支出</t>
  </si>
  <si>
    <t>政府债券还本支出</t>
  </si>
  <si>
    <t>预算稳定调节基金</t>
  </si>
  <si>
    <t>收入合计</t>
  </si>
  <si>
    <t>支出合计</t>
  </si>
  <si>
    <t>当  年  结  余</t>
  </si>
  <si>
    <t>收  入  总  计</t>
  </si>
  <si>
    <t>支  出  总  计</t>
  </si>
  <si>
    <t>紫阳县2021年一般公共预算收支调整简表</t>
  </si>
  <si>
    <t>表二</t>
  </si>
  <si>
    <t>2020年    年初    预算数</t>
  </si>
  <si>
    <t>2020年 调整    预算数</t>
  </si>
  <si>
    <t>2021年   预算数</t>
  </si>
  <si>
    <t>同口径比上年执行增长%</t>
  </si>
  <si>
    <t>部门    预算数</t>
  </si>
  <si>
    <t>专项   预算数</t>
  </si>
  <si>
    <t>一、机关事业单位工资、福利及退休费支出</t>
  </si>
  <si>
    <t>1、税务部门</t>
  </si>
  <si>
    <t>其中:在职人员工资及津补贴</t>
  </si>
  <si>
    <t>2、财政部门</t>
  </si>
  <si>
    <t xml:space="preserve">     离退休费及福利补助</t>
  </si>
  <si>
    <t xml:space="preserve">     机关事业单位养老保险财政配套</t>
  </si>
  <si>
    <t xml:space="preserve">     机关事业单位职业年金财政配套（县医院、中医院）</t>
  </si>
  <si>
    <t xml:space="preserve">     对机关事业单位基本养老保险基金收支缺口的补助</t>
  </si>
  <si>
    <t xml:space="preserve">     “中人”退休及调出本县人员职业年金记实</t>
  </si>
  <si>
    <t xml:space="preserve">     取暖费和降温费</t>
  </si>
  <si>
    <t xml:space="preserve">     新增调资及抚恤金</t>
  </si>
  <si>
    <t xml:space="preserve">     其他人员补助</t>
  </si>
  <si>
    <t xml:space="preserve">     优秀公务员奖励</t>
  </si>
  <si>
    <t xml:space="preserve">     职工医疗保险配套</t>
  </si>
  <si>
    <t xml:space="preserve">     工伤、生育及失业保险</t>
  </si>
  <si>
    <t xml:space="preserve">      调入其他资金 </t>
  </si>
  <si>
    <t xml:space="preserve">     机关事业单位医疗补助</t>
  </si>
  <si>
    <t>五、债券转贷收入</t>
  </si>
  <si>
    <t>　　 住房公积金配套</t>
  </si>
  <si>
    <t>　　 离休干部医疗费</t>
  </si>
  <si>
    <t xml:space="preserve">     乡镇干部工作补贴</t>
  </si>
  <si>
    <t xml:space="preserve">     机关事业单位交通补贴</t>
  </si>
  <si>
    <t>二、机关事业单位工作经费支出</t>
  </si>
  <si>
    <t>（一）一般公务运转经费</t>
  </si>
  <si>
    <t xml:space="preserve">     公务运行经费</t>
  </si>
  <si>
    <t xml:space="preserve">     机关维修购置经费</t>
  </si>
  <si>
    <t xml:space="preserve">     会议费</t>
  </si>
  <si>
    <t>（二）专项工作经费</t>
  </si>
  <si>
    <t xml:space="preserve">     县级部门专项业务经费</t>
  </si>
  <si>
    <t xml:space="preserve">     镇级专项业务经费</t>
  </si>
  <si>
    <t xml:space="preserve">     行政专项经费</t>
  </si>
  <si>
    <t xml:space="preserve">     信息化建设经费</t>
  </si>
  <si>
    <t xml:space="preserve">     党建经费</t>
  </si>
  <si>
    <t xml:space="preserve">     宣传经费</t>
  </si>
  <si>
    <t>三、村级组织及社区补助支出</t>
  </si>
  <si>
    <t>四、民生工程支出</t>
  </si>
  <si>
    <t>其中:乡村振兴工程</t>
  </si>
  <si>
    <t xml:space="preserve">     产业发展工程</t>
  </si>
  <si>
    <t xml:space="preserve">     社会保障工程</t>
  </si>
  <si>
    <t xml:space="preserve">     教育提升工程</t>
  </si>
  <si>
    <t xml:space="preserve">     卫生健康工程</t>
  </si>
  <si>
    <t xml:space="preserve">     文化科技工程</t>
  </si>
  <si>
    <t xml:space="preserve">     环境保护工程</t>
  </si>
  <si>
    <t xml:space="preserve">     促进就业工程</t>
  </si>
  <si>
    <t xml:space="preserve">     生产服务工程</t>
  </si>
  <si>
    <t>五、社会事务管理支出</t>
  </si>
  <si>
    <t>其中:城市创建经费</t>
  </si>
  <si>
    <t>　　 公共安全与维稳经费</t>
  </si>
  <si>
    <t>六、经济建设支出</t>
  </si>
  <si>
    <t>（一）招商引资</t>
  </si>
  <si>
    <t>（二）项目前期费</t>
  </si>
  <si>
    <t>（三）电子商务产业发展</t>
  </si>
  <si>
    <t>（四）中小微企业扶持</t>
  </si>
  <si>
    <t>（五）文旅产业</t>
  </si>
  <si>
    <t>（六）城镇基础设施建设</t>
  </si>
  <si>
    <t>其中:县城及集镇规划</t>
  </si>
  <si>
    <t xml:space="preserve">     县城基础设施建设及维护</t>
  </si>
  <si>
    <t xml:space="preserve">     乡镇公共设施维护及环卫</t>
  </si>
  <si>
    <t xml:space="preserve">     县城街道环卫补助</t>
  </si>
  <si>
    <t>（七）县级重点项目建设</t>
  </si>
  <si>
    <t>七、政府购买服务专项</t>
  </si>
  <si>
    <t>八、乡村振兴专项工作经费</t>
  </si>
  <si>
    <t>九、国有公司资本金及风险补偿金</t>
  </si>
  <si>
    <t>十、收支两条线及国有资产处置支出</t>
  </si>
  <si>
    <t>十一、政府综合目标考核奖</t>
  </si>
  <si>
    <t>十二、政府债券利息及其他债务准备金支出</t>
  </si>
  <si>
    <t>十三、债务发行费支出</t>
  </si>
  <si>
    <t>县本级支出合计</t>
  </si>
  <si>
    <t>上级专款支出</t>
  </si>
  <si>
    <t xml:space="preserve">    其中：当年上级专款支出</t>
  </si>
  <si>
    <t xml:space="preserve">         结转上年上级专款支出</t>
  </si>
  <si>
    <t>安排预算稳定调节基金</t>
  </si>
  <si>
    <t>专项</t>
  </si>
  <si>
    <t>民生</t>
  </si>
  <si>
    <t>小计</t>
  </si>
  <si>
    <t>是否平衡</t>
  </si>
  <si>
    <t>方案一</t>
  </si>
  <si>
    <t>方案二</t>
  </si>
  <si>
    <t>方案三</t>
  </si>
  <si>
    <t>方案四</t>
  </si>
  <si>
    <t>方案五</t>
  </si>
  <si>
    <t>方案六</t>
  </si>
  <si>
    <t>最基本的民生配套政策</t>
  </si>
  <si>
    <t>1.人员工资及福利支出</t>
  </si>
  <si>
    <t>2.机关事业单位工作经费支出</t>
  </si>
  <si>
    <t>3.社会事务管理</t>
  </si>
  <si>
    <t>4.招商引资</t>
  </si>
  <si>
    <t>5.项目前期费</t>
  </si>
  <si>
    <t>6.电子商务产业发展</t>
  </si>
  <si>
    <t>7.中小微企业扶持</t>
  </si>
  <si>
    <t>8.文旅产业</t>
  </si>
  <si>
    <t>9.城镇基础设施建设</t>
  </si>
  <si>
    <t>10.重点项目建设</t>
  </si>
  <si>
    <t>11.政府购买服务专项</t>
  </si>
  <si>
    <t>12.脱贫攻坚专项工作经费</t>
  </si>
  <si>
    <t>13.财信担保公司资本金</t>
  </si>
  <si>
    <t>14.收支两条线及国有资产处置支出</t>
  </si>
  <si>
    <t>15.政府综合目标考核奖</t>
  </si>
  <si>
    <t>16.政府债务本金利息及其他债务准备金支出</t>
  </si>
  <si>
    <t>17.消除贫困工程</t>
  </si>
  <si>
    <t>18.产业发展工程</t>
  </si>
  <si>
    <t>19.全民社保工程</t>
  </si>
  <si>
    <t>20.教育提升工程</t>
  </si>
  <si>
    <t>21.卫生健康工程</t>
  </si>
  <si>
    <t>22.文化科技工程</t>
  </si>
  <si>
    <t>23.改善环境工程</t>
  </si>
  <si>
    <t>24.促进就业工程</t>
  </si>
  <si>
    <t>25.生产服务工程</t>
  </si>
  <si>
    <t>西门河新区月畔湾避灾广场人防易地工程建设</t>
  </si>
  <si>
    <t>财信担保公司注册资本金</t>
  </si>
  <si>
    <t>县城投公司注册资本金</t>
  </si>
  <si>
    <t>陕西省紫阳茶业发展有限公司资本金</t>
  </si>
  <si>
    <t>紫阳中学学生公寓楼建设项目拆迁安置</t>
  </si>
  <si>
    <t>双高双普</t>
  </si>
  <si>
    <t>政府综合目标考核奖</t>
  </si>
  <si>
    <t>机关事业单位工作经费</t>
  </si>
  <si>
    <t>财政扶贫专项</t>
  </si>
  <si>
    <t>教师奖励性绩效工资增量</t>
  </si>
  <si>
    <t>社会事务管理</t>
  </si>
  <si>
    <t>招商引资</t>
  </si>
  <si>
    <t>项目前期费</t>
  </si>
  <si>
    <t>电子商务产业发展</t>
  </si>
  <si>
    <t>中小微企业扶持</t>
  </si>
  <si>
    <t>文旅产业</t>
  </si>
  <si>
    <t>城镇基础设施建设</t>
  </si>
  <si>
    <t>政府购买服务专项</t>
  </si>
  <si>
    <t>收支两条线及国有资产处置支出</t>
  </si>
  <si>
    <t>政府债务本金利息及其他债务准备金支出</t>
  </si>
  <si>
    <t>产业发展工程</t>
  </si>
  <si>
    <t>文化发展资金</t>
  </si>
  <si>
    <t>生产服务工程</t>
  </si>
  <si>
    <t>刚性支出</t>
  </si>
  <si>
    <t>紫阳县2021年一般公共预算专项预算调整明细表</t>
  </si>
  <si>
    <t>表三</t>
  </si>
  <si>
    <t xml:space="preserve">                                  单位：万元</t>
  </si>
  <si>
    <t>项            目</t>
  </si>
  <si>
    <t>执行   占调整   预算%</t>
  </si>
  <si>
    <t>2021年     预算数</t>
  </si>
  <si>
    <t>备                 注</t>
  </si>
  <si>
    <t>合            计</t>
  </si>
  <si>
    <t>一、人员工资及福利支出</t>
  </si>
  <si>
    <t xml:space="preserve">  1、预计新增人员及调资</t>
  </si>
  <si>
    <t xml:space="preserve">  2、抚恤金</t>
  </si>
  <si>
    <t xml:space="preserve">  3、机关事业人员年度考核奖励</t>
  </si>
  <si>
    <t>年度考核优秀奖励（含公务员年度优秀1500元、三年优3000元，事业人员年度优秀1500元）。</t>
  </si>
  <si>
    <t xml:space="preserve">  4、离休干部医疗费</t>
  </si>
  <si>
    <t xml:space="preserve">  5、对机关事业单位基本养老保险基金收支缺口的补助</t>
  </si>
  <si>
    <t xml:space="preserve">  6、“中人”退休及调出本县人员职业年金记实</t>
  </si>
  <si>
    <t xml:space="preserve">  7、乡镇工作补贴提标</t>
  </si>
  <si>
    <t xml:space="preserve">  1、信息化建设经费</t>
  </si>
  <si>
    <t xml:space="preserve">  2、机关维修购置经费</t>
  </si>
  <si>
    <t xml:space="preserve">  3、行政专项经费</t>
  </si>
  <si>
    <t xml:space="preserve">  4、党建经费</t>
  </si>
  <si>
    <t xml:space="preserve">  5、宣传经费</t>
  </si>
  <si>
    <t xml:space="preserve">  6、考务经费</t>
  </si>
  <si>
    <t>三、社会事务管理</t>
  </si>
  <si>
    <t xml:space="preserve">  1、创建经费</t>
  </si>
  <si>
    <t>市县联动省级生态文明建设示范市、全国综治优秀市、省级文明城市、创建省级生态园林县城、省级生态文明建设示范县、巩固提升国家卫生县城、国家森林城市水平。</t>
  </si>
  <si>
    <t xml:space="preserve">  2、公共安全与维稳经费</t>
  </si>
  <si>
    <t>公共安全、综治维稳、安全生产等。</t>
  </si>
  <si>
    <t>四、招商引资</t>
  </si>
  <si>
    <t>招商项目包装、评审、推介、引进、服务等。</t>
  </si>
  <si>
    <t>五、项目前期费</t>
  </si>
  <si>
    <t>“十四五”规划编制费600万元、河湖划界300万元、硒茶小镇码头规划设计100万元等。</t>
  </si>
  <si>
    <t>六、电子商务产业发展</t>
  </si>
  <si>
    <t>七、中小微企业扶持</t>
  </si>
  <si>
    <t>中小微企业产业扶持、企业品牌建设、新社区工厂培育、市场开发等。</t>
  </si>
  <si>
    <t>八、文旅产业</t>
  </si>
  <si>
    <t>九、城镇基础设施建设</t>
  </si>
  <si>
    <t xml:space="preserve">  1、县城及集镇规划</t>
  </si>
  <si>
    <t xml:space="preserve">  2、县城基础设施建设及维护</t>
  </si>
  <si>
    <t>十、重点项目建设</t>
  </si>
  <si>
    <t>青中村地质灾害治理340万元、权河口至高桥公路改造1000万元、和平至焕古公路改建工程500万元、541国道县城过境段拓宽改造项目2000万元。</t>
  </si>
  <si>
    <t>十一、政府购买服务专项</t>
  </si>
  <si>
    <t>政府户户通购买服务、审计中介服务、专家智库等。</t>
  </si>
  <si>
    <t>十二、乡村振兴专项工作经费</t>
  </si>
  <si>
    <t>十三、国有公司资本金及风险补偿金</t>
  </si>
  <si>
    <t>财信担保公司注册资本金1000万元；陕西省农业信贷融资担保有限公司资本金200万元。</t>
  </si>
  <si>
    <t>十四、收支两条线及国有资产处置支出</t>
  </si>
  <si>
    <t>疾控中心及卫监所办公用房改造60万元、8个单位应缴县城投公司房租400万元。</t>
  </si>
  <si>
    <t>十五、政府综合目标考核奖</t>
  </si>
  <si>
    <t>十六、政府债务本金利息及其他债务准备金支出</t>
  </si>
  <si>
    <t>应付本年度到期债券利息3726.7344万元；应付建档立卡贫困村融资贷款本金800万元及利息764.9036万元；中医院贷款贴息50万元。</t>
  </si>
  <si>
    <t>十七、政府债券发行费及手续费</t>
  </si>
  <si>
    <t>发行手续费：28152万元*0.1%=28.512万元；登记托管费：28512万元*0.01%=2.8512万元。</t>
  </si>
  <si>
    <t>紫阳县2021年一般公共预算民生工程项目配套预算调整明细表</t>
  </si>
  <si>
    <t>表四</t>
  </si>
  <si>
    <t xml:space="preserve">                                       单位：万元</t>
  </si>
  <si>
    <t>项     目</t>
  </si>
  <si>
    <t>2020年执行数</t>
  </si>
  <si>
    <t>执行  占调整预算%</t>
  </si>
  <si>
    <t>2021年预算数</t>
  </si>
  <si>
    <t>备   注</t>
  </si>
  <si>
    <t>2020年预算数</t>
  </si>
  <si>
    <t>合     计</t>
  </si>
  <si>
    <t>一、乡村振兴工程</t>
  </si>
  <si>
    <t xml:space="preserve">  1、脱贫攻坚</t>
  </si>
  <si>
    <t xml:space="preserve">  2、县本级财政专项扶贫</t>
  </si>
  <si>
    <t xml:space="preserve">  3、全县村第一书记工作经费</t>
  </si>
  <si>
    <t xml:space="preserve">  4、建档立卡贫困人口参加城乡民居民医保个人缴费补贴</t>
  </si>
  <si>
    <t>建档立卡贫困户人口133057人（70元/人/年），省市县45:10:15比例分担，县级承担200万元。</t>
  </si>
  <si>
    <t xml:space="preserve">  5、建档立卡贫困人口兜底医疗保障</t>
  </si>
  <si>
    <t>建档立卡贫困户人口133057人（70元/人/年），省市县30:14:56比例分担，县级承担543万元。</t>
  </si>
  <si>
    <t>二、产业发展工程</t>
  </si>
  <si>
    <t xml:space="preserve">  1、农业主导产业</t>
  </si>
  <si>
    <t xml:space="preserve">  2、烤烟生产发展</t>
  </si>
  <si>
    <t>根据各镇2020年烟叶税征收情况安排，用于扶持烤烟产业。</t>
  </si>
  <si>
    <t xml:space="preserve">  3、其他农业主导产业建设</t>
  </si>
  <si>
    <t>三、社会保障工程</t>
  </si>
  <si>
    <t xml:space="preserve">  1、高龄老人补助</t>
  </si>
  <si>
    <t xml:space="preserve">  2、义务兵家庭优待金</t>
  </si>
  <si>
    <t xml:space="preserve">  3、自主就业退役士兵一次性经济补助</t>
  </si>
  <si>
    <t xml:space="preserve">  4、城乡居民基本医疗保险</t>
  </si>
  <si>
    <t>全县296671人，人均配套52.2元。</t>
  </si>
  <si>
    <t xml:space="preserve">  5、城乡居民社会养老保险个人缴费财政补贴</t>
  </si>
  <si>
    <t xml:space="preserve">  6、城乡居民社会养老保险到龄城乡居民发放基础养老金</t>
  </si>
  <si>
    <t xml:space="preserve">  7、城乡居民社会养老保险财政对农村籍军队退役两参人员个人缴费的补贴</t>
  </si>
  <si>
    <t xml:space="preserve">  8、城乡居民社会养老保险领取待遇人员死亡一次性丧葬费补助</t>
  </si>
  <si>
    <t xml:space="preserve">  9、八大员工龄补贴</t>
  </si>
  <si>
    <t xml:space="preserve">  10、财政对农村贫困户个人缴纳养老保险的补贴</t>
  </si>
  <si>
    <t xml:space="preserve">  11、环卫工人社会保险县级财政配套</t>
  </si>
  <si>
    <t xml:space="preserve">  12、残疾人事业</t>
  </si>
  <si>
    <t>残疾人事业包括残疾人保障金、残疾人专职委员工作补贴、残疾人生活补贴和重度残疾人护理补贴四部分，四项合计共需县级配套1400万元。1、残疾人保障金25万元，用于发展残疾人事业，残疾人就业培训、生活救助、医疗康复、扶贫、特殊教育、无障碍工作等方面；2、残疾人专职委员工作补贴经费72万元，全县残疾人专职委员301人，每人不低于200元/月计算，共需资金72万元，县级补助29万元；3、残疾人生活补贴、重度残疾人护理补贴两项补贴1446万元。</t>
  </si>
  <si>
    <t xml:space="preserve">  13、救灾应急准备金</t>
  </si>
  <si>
    <t xml:space="preserve">  14、妇女儿童救助</t>
  </si>
  <si>
    <t>“妇女人均一元钱”专项工作经费，贫困妇女“两癌”救助、贫困妇女儿童救助、维权救助、儿童成长家园建设、民办托幼园所补助、“妇女之家”建设、妇女手工艺品扶持七大妇女儿童民生项目。</t>
  </si>
  <si>
    <t xml:space="preserve">  15、其他社会保障</t>
  </si>
  <si>
    <t>未达年龄退休人员医保20万元；段煤双退人员医疗20万元；六十年代精简人员生活补助8万元；襄渝铁路建设二类以上伤残人员生活补助县级配套5万元。</t>
  </si>
  <si>
    <t xml:space="preserve">  16、政府救助综合责任保险</t>
  </si>
  <si>
    <t>《关于安康市政府救助综合责任保险工作实施方案》（安政办发[2017]10号）按照户籍人口每人1.5元，县级承担90%、市级承担10%。</t>
  </si>
  <si>
    <t xml:space="preserve">  17、困难群众救助县级配套</t>
  </si>
  <si>
    <t>困难群众救助补助缺口资金1312万元。</t>
  </si>
  <si>
    <t>四、教育提升工程</t>
  </si>
  <si>
    <t xml:space="preserve">  1、城乡义务教育公用经费</t>
  </si>
  <si>
    <t xml:space="preserve">  2、义务教育家庭经济困难学生生活补助</t>
  </si>
  <si>
    <t xml:space="preserve">  3、高中免学费补助公用经费</t>
  </si>
  <si>
    <t xml:space="preserve">  4、高中助学金</t>
  </si>
  <si>
    <t xml:space="preserve">  5、职业教育</t>
  </si>
  <si>
    <t xml:space="preserve">  6、学前教育</t>
  </si>
  <si>
    <t xml:space="preserve">  7、教育教学质量奖励</t>
  </si>
  <si>
    <t>教师奖励性绩效工资增量。</t>
  </si>
  <si>
    <t xml:space="preserve">  8、教师乡镇生活补贴</t>
  </si>
  <si>
    <t xml:space="preserve">  9、其他教育事业费</t>
  </si>
  <si>
    <t xml:space="preserve">  10、教育督导经费</t>
  </si>
  <si>
    <t xml:space="preserve">  11、教育培训经费</t>
  </si>
  <si>
    <t xml:space="preserve">  12、双高双普</t>
  </si>
  <si>
    <t>仁和国际千户社区幼儿园建设2634万元。</t>
  </si>
  <si>
    <t xml:space="preserve">  13、校园安保人员经费补助</t>
  </si>
  <si>
    <t xml:space="preserve">  14、教育附加安排的支出</t>
  </si>
  <si>
    <t>教育附加安排用于中小学校校舍新建、改建、修缮和维护。</t>
  </si>
  <si>
    <t>五、卫生健康工程</t>
  </si>
  <si>
    <t xml:space="preserve">  1、病媒生物防治</t>
  </si>
  <si>
    <t>病媒体生物防治消杀经费。</t>
  </si>
  <si>
    <t xml:space="preserve">  2、村卫生室补助</t>
  </si>
  <si>
    <t>村卫生室实施药品零差率补偿，302名村医，县级按5000元/人.年补助。</t>
  </si>
  <si>
    <t xml:space="preserve">  3、基层医疗卫生机构医疗责任保险</t>
  </si>
  <si>
    <t>基层医疗卫生机构医疗责任保险资金。</t>
  </si>
  <si>
    <t xml:space="preserve">  4、食品药品监管</t>
  </si>
  <si>
    <t>食品药品监管、食品药品违法举报奖励经费专项。</t>
  </si>
  <si>
    <t xml:space="preserve">  5、计划生育发展专项</t>
  </si>
  <si>
    <t>含计划生育免费技术服务。</t>
  </si>
  <si>
    <t xml:space="preserve">  6、计生专干、中心户长</t>
  </si>
  <si>
    <t xml:space="preserve">  7、城市独生子女父母补助金</t>
  </si>
  <si>
    <t xml:space="preserve">  8、农村独生子女保健费</t>
  </si>
  <si>
    <t xml:space="preserve">  9、计生贫困家庭创业奖补资金</t>
  </si>
  <si>
    <t xml:space="preserve">  10、失独家庭一次性补助</t>
  </si>
  <si>
    <t xml:space="preserve">  11、特别救助资金</t>
  </si>
  <si>
    <t>因重大意外造成困难的独生子女和双女户家庭及计划生育手术并发症家庭保障性特别救助。</t>
  </si>
  <si>
    <t xml:space="preserve">  12、孕产妇系统保健免费基本服务项目</t>
  </si>
  <si>
    <t xml:space="preserve">  13、“两癌”筛查</t>
  </si>
  <si>
    <t xml:space="preserve">  14、免费婚前健康检查补助</t>
  </si>
  <si>
    <t xml:space="preserve">  15、从业人员预防性健康体检</t>
  </si>
  <si>
    <t xml:space="preserve">  16、新冠肺炎防控经费</t>
  </si>
  <si>
    <t xml:space="preserve">  17、其他公共卫生</t>
  </si>
  <si>
    <t>其中：县医院门诊医技综合楼建设1000万元。</t>
  </si>
  <si>
    <t>六、文化科技工程</t>
  </si>
  <si>
    <t xml:space="preserve">  1、文化发展资金</t>
  </si>
  <si>
    <t>紫阳文化和非物质文化遗产挖掘、包装、开发、宣传、推介，文艺作品创作、人才培训、群众文体活动、文艺演出，政府购买公共文化服务资金，文化产业扶持资金，调频广播维护资金，文化产业品牌建设资金，“两馆”活动经费、文化及图书购置费。</t>
  </si>
  <si>
    <t xml:space="preserve">  2、科学技术研究与开发</t>
  </si>
  <si>
    <t xml:space="preserve">  3、科普专项经费</t>
  </si>
  <si>
    <t>科普宣传、惠农富民、社区和农民科普。</t>
  </si>
  <si>
    <t>七、环境保护工程（秦岭巴山保护专项）</t>
  </si>
  <si>
    <t xml:space="preserve">  1、垃圾填埋场、污水处理厂运行及维护</t>
  </si>
  <si>
    <t xml:space="preserve">  2、人居环境整治</t>
  </si>
  <si>
    <t xml:space="preserve">  （1）秦岭生态环境保护专项资金</t>
  </si>
  <si>
    <t>用于水源涵养;水土保持;生物多样性保护;植被恢复;矿山环境治理；其他有关秦岭生态恢复和环境保护工作。</t>
  </si>
  <si>
    <t xml:space="preserve">  3、环境监测费</t>
  </si>
  <si>
    <t>八、促进就业工程</t>
  </si>
  <si>
    <t xml:space="preserve">    移民搬迁后续扶持</t>
  </si>
  <si>
    <t>移民搬迁就业后续扶持。</t>
  </si>
  <si>
    <t>九、生产服务工程</t>
  </si>
  <si>
    <t xml:space="preserve">  1、防汛抗旱</t>
  </si>
  <si>
    <t xml:space="preserve">  2、退耕还林及天保</t>
  </si>
  <si>
    <t xml:space="preserve">  3、森林防火</t>
  </si>
  <si>
    <t xml:space="preserve">  4、地质灾害防治</t>
  </si>
  <si>
    <t xml:space="preserve">  5、气象服务</t>
  </si>
  <si>
    <t xml:space="preserve">  6、动植物疫情防治（疫）</t>
  </si>
  <si>
    <t xml:space="preserve">  7、农村供水工程维修基金</t>
  </si>
  <si>
    <t>全县农村常住人口30万人(2元/人/年）。</t>
  </si>
  <si>
    <t xml:space="preserve">  8、农村道路管护</t>
  </si>
  <si>
    <t>农村道路养护及公路保险。</t>
  </si>
  <si>
    <t xml:space="preserve">  9、通村客运经营补助及公交车运营补助</t>
  </si>
  <si>
    <t>通村客运车辆27辆（2万/辆/年），旅游公交专线补助每年40万元。</t>
  </si>
  <si>
    <t xml:space="preserve">  10、其他补贴</t>
  </si>
  <si>
    <t>紫阳县2021年政府性基金预算收支调整表（功能分类）</t>
  </si>
  <si>
    <t>表五</t>
  </si>
  <si>
    <t>政府性基金收入部分</t>
  </si>
  <si>
    <t>2020年调整   预算数</t>
  </si>
  <si>
    <t>执行     占调整   预算%</t>
  </si>
  <si>
    <t>政府性基金支出部分</t>
  </si>
  <si>
    <t>执行   占调整预算%</t>
  </si>
  <si>
    <t>一、县本级政府性基金收入</t>
  </si>
  <si>
    <t>一、文化旅游体育与传媒支出</t>
  </si>
  <si>
    <t>1、国有土地使用权出让收入</t>
  </si>
  <si>
    <t xml:space="preserve">   国家电影事业发展专项资金安排的支出</t>
  </si>
  <si>
    <t>2、城市基础设施配套费收入</t>
  </si>
  <si>
    <t>二、社会保障和就业支出</t>
  </si>
  <si>
    <t>3、污水处理费收入</t>
  </si>
  <si>
    <t xml:space="preserve">    大中型水库移民后期扶持基金支出</t>
  </si>
  <si>
    <t>三、城乡社区支出</t>
  </si>
  <si>
    <t xml:space="preserve">   政府性基金转移收入</t>
  </si>
  <si>
    <t xml:space="preserve">    国有土地使用权出让收入安排的支出</t>
  </si>
  <si>
    <t xml:space="preserve">    　政府性基金补助收入</t>
  </si>
  <si>
    <t xml:space="preserve">    棚户区改造专项债券收入安排的支出</t>
  </si>
  <si>
    <t>四、农林水支出</t>
  </si>
  <si>
    <t>四、债务转贷收入</t>
  </si>
  <si>
    <t xml:space="preserve">    大中型水库库区基金安排的支出</t>
  </si>
  <si>
    <t xml:space="preserve">      地方政府债务收入</t>
  </si>
  <si>
    <t>五、其他支出</t>
  </si>
  <si>
    <t xml:space="preserve">        专项债券收入                                </t>
  </si>
  <si>
    <t xml:space="preserve">    彩票公益金安排的支出</t>
  </si>
  <si>
    <t>五、调入资金</t>
  </si>
  <si>
    <t>六、债务付息支出</t>
  </si>
  <si>
    <t>六、抗疫特别国债</t>
  </si>
  <si>
    <t xml:space="preserve">    国有土地使用权出让金债务付息支出</t>
  </si>
  <si>
    <t xml:space="preserve">    棚户区改造专项债券付息支出</t>
  </si>
  <si>
    <t>七、债务发行费用支出</t>
  </si>
  <si>
    <t xml:space="preserve">    国有土地使用权出让金债务发行费用支出</t>
  </si>
  <si>
    <t xml:space="preserve">    棚户区改造专项债券发行费用支出</t>
  </si>
  <si>
    <t>八、抗疫特别国债安排的支出</t>
  </si>
  <si>
    <t xml:space="preserve">    基础设施建设</t>
  </si>
  <si>
    <t xml:space="preserve">    抗疫相关支出</t>
  </si>
  <si>
    <t xml:space="preserve">   债务还本支出</t>
  </si>
  <si>
    <t xml:space="preserve">      专项债务还本支出</t>
  </si>
  <si>
    <t xml:space="preserve">   调出资金</t>
  </si>
  <si>
    <t xml:space="preserve">   上解支出</t>
  </si>
  <si>
    <t xml:space="preserve">   年终结余</t>
  </si>
  <si>
    <t>收入总计</t>
  </si>
  <si>
    <t>支出总计</t>
  </si>
  <si>
    <t xml:space="preserve">  15、免费婚前健康检查补助</t>
  </si>
  <si>
    <t xml:space="preserve">  16、医疗卫生机构健康扶贫</t>
  </si>
  <si>
    <t xml:space="preserve">  16、从业人员预防性健康体检</t>
  </si>
  <si>
    <t xml:space="preserve">  17、新冠肺炎防控经费</t>
  </si>
  <si>
    <t xml:space="preserve">  18、其他公共卫生</t>
  </si>
  <si>
    <t>紫阳县2021年政府性基金预算收支调整表（结构分类）</t>
  </si>
  <si>
    <t>表六</t>
  </si>
  <si>
    <t>一、征地和拆迁补偿支出</t>
  </si>
  <si>
    <t>其中：住建部门收入</t>
  </si>
  <si>
    <t>二、专项债券付息支出</t>
  </si>
  <si>
    <t xml:space="preserve">      国土部门收入</t>
  </si>
  <si>
    <t>三、专项债券支出</t>
  </si>
  <si>
    <t>二、上级政府性基金专款收入</t>
  </si>
  <si>
    <t>四、抗疫特别国债支出</t>
  </si>
  <si>
    <t xml:space="preserve">四、债券转贷收入                                </t>
  </si>
  <si>
    <t>政府性基金专款支出合计</t>
  </si>
  <si>
    <t xml:space="preserve">      新增专项债券收入</t>
  </si>
  <si>
    <t>其中：文化旅游体育与传媒支出</t>
  </si>
  <si>
    <t xml:space="preserve">      社会保障和就业支出</t>
  </si>
  <si>
    <t xml:space="preserve">      农林水支出</t>
  </si>
  <si>
    <t xml:space="preserve">      交通运输支出</t>
  </si>
  <si>
    <t xml:space="preserve">      其他支出</t>
  </si>
  <si>
    <t>紫阳县2021年社会保险基金预算收支调整表</t>
  </si>
  <si>
    <t>表七</t>
  </si>
  <si>
    <t>社保基金预算收入部分</t>
  </si>
  <si>
    <t>2021年  预算数</t>
  </si>
  <si>
    <t>2021年执行数</t>
  </si>
  <si>
    <t>社保基金预算支出部分</t>
  </si>
  <si>
    <t>2021年调整    预算数</t>
  </si>
  <si>
    <t>一、失业保险基金收入</t>
  </si>
  <si>
    <t>一、失业保险基金支出</t>
  </si>
  <si>
    <t>其中：县级财政配套</t>
  </si>
  <si>
    <t xml:space="preserve">   失业保险</t>
  </si>
  <si>
    <t xml:space="preserve">      个人缴费及其他</t>
  </si>
  <si>
    <t xml:space="preserve">  上解支出</t>
  </si>
  <si>
    <t xml:space="preserve">      上级补助收入</t>
  </si>
  <si>
    <t>二、工伤保险基金支出</t>
  </si>
  <si>
    <t xml:space="preserve">      上年结余收入</t>
  </si>
  <si>
    <t xml:space="preserve">   工伤保险</t>
  </si>
  <si>
    <t>二、工伤保险基金收入</t>
  </si>
  <si>
    <t>三、职工基本医疗保险基金支出</t>
  </si>
  <si>
    <t>四、城乡居民基本医疗保险基金支出</t>
  </si>
  <si>
    <t>其中：住院统筹基金支出</t>
  </si>
  <si>
    <t xml:space="preserve">      门诊统筹基金支出</t>
  </si>
  <si>
    <t>三、职工基本医疗保险基金收入</t>
  </si>
  <si>
    <t xml:space="preserve">      门诊慢性病支出</t>
  </si>
  <si>
    <t xml:space="preserve">      大病统筹基金支出</t>
  </si>
  <si>
    <t xml:space="preserve">      大病保险费支出</t>
  </si>
  <si>
    <t xml:space="preserve">      风险金支出</t>
  </si>
  <si>
    <t>五、城乡居民基本养老保险基金支出</t>
  </si>
  <si>
    <t>四、城乡居民基本医疗保险基金收入</t>
  </si>
  <si>
    <t>其中：基础养老金支出</t>
  </si>
  <si>
    <t xml:space="preserve">     个人账户养老金支出</t>
  </si>
  <si>
    <t xml:space="preserve">     丧葬费支出</t>
  </si>
  <si>
    <t xml:space="preserve">     转移支出</t>
  </si>
  <si>
    <t>六、机关事业单位基本养老保险基金支出</t>
  </si>
  <si>
    <t xml:space="preserve">      风险金及利息</t>
  </si>
  <si>
    <t>五、城乡居民基本养老保险基金收入</t>
  </si>
  <si>
    <t>六、机关事业单位基本养老保险基金收入</t>
  </si>
  <si>
    <t xml:space="preserve">      机关事业单位基本养老保险基金收支缺口补助</t>
  </si>
  <si>
    <t>社会保险基金累计结余</t>
  </si>
  <si>
    <t>其中：失业保险基金结余</t>
  </si>
  <si>
    <t xml:space="preserve">      工伤保险基金结余</t>
  </si>
  <si>
    <t xml:space="preserve">      城镇职工医疗保险基金结余</t>
  </si>
  <si>
    <t xml:space="preserve">      城乡居民基本医疗保险基金结余</t>
  </si>
  <si>
    <t xml:space="preserve">      城乡居民社会养老保险基金结余</t>
  </si>
  <si>
    <t xml:space="preserve">      机关事业单位基本养老保险基金结余</t>
  </si>
  <si>
    <t>紫阳县2021年国有资本经营预算收支调整表</t>
  </si>
  <si>
    <t>表八</t>
  </si>
  <si>
    <t>项   目</t>
  </si>
  <si>
    <t>2021年调整   预算数</t>
  </si>
  <si>
    <t>国有资本经营收入</t>
  </si>
  <si>
    <t>国有资本经营预算支出</t>
  </si>
  <si>
    <t xml:space="preserve">  利润收入</t>
  </si>
  <si>
    <t xml:space="preserve">  解决历史遗留问题及改革成本支出</t>
  </si>
  <si>
    <t xml:space="preserve">  其他国有资本经营预算收入</t>
  </si>
  <si>
    <t xml:space="preserve">    其他解决历史遗留问题及改革成本支出</t>
  </si>
  <si>
    <t xml:space="preserve">  </t>
  </si>
  <si>
    <t xml:space="preserve">  国有企业资本金注入</t>
  </si>
  <si>
    <t xml:space="preserve">    国有经济结构调整支出</t>
  </si>
  <si>
    <t xml:space="preserve">    公益性设施投资支出</t>
  </si>
  <si>
    <t xml:space="preserve">    前瞻性战略性产业发展支出</t>
  </si>
  <si>
    <t xml:space="preserve">    生态环境保护支出</t>
  </si>
  <si>
    <t xml:space="preserve">    其他国有企业资本金注入</t>
  </si>
  <si>
    <t xml:space="preserve">  其他国有资本经营预算支出</t>
  </si>
  <si>
    <t xml:space="preserve">    其他国有资本经营预算支出</t>
  </si>
  <si>
    <t>转移性收入</t>
  </si>
  <si>
    <t>转移性支出</t>
  </si>
  <si>
    <t>调出资金</t>
  </si>
  <si>
    <t xml:space="preserve">  国有资本经营预算调出资金</t>
  </si>
  <si>
    <t>上年结余</t>
  </si>
  <si>
    <t>年终结余</t>
  </si>
  <si>
    <t>其中：净结余</t>
  </si>
  <si>
    <t>紫阳县2021年新增政府债券资金使用方案</t>
  </si>
  <si>
    <t>表九</t>
  </si>
  <si>
    <t>序号</t>
  </si>
  <si>
    <t>债券类型</t>
  </si>
  <si>
    <t>债券资金</t>
  </si>
  <si>
    <t>项目名称</t>
  </si>
  <si>
    <t>项目单位</t>
  </si>
  <si>
    <t>债券安排资金</t>
  </si>
  <si>
    <t>备 注</t>
  </si>
  <si>
    <t>合计</t>
  </si>
  <si>
    <t>一般债券小计</t>
  </si>
  <si>
    <t>其中：转贷新增一般债券</t>
  </si>
  <si>
    <t>国道541县城过境段拓宽改造项目</t>
  </si>
  <si>
    <t>县交通局</t>
  </si>
  <si>
    <t>权河口至高桥公路路面改造工程</t>
  </si>
  <si>
    <t>仁和国际千户社区幼儿园建设项目</t>
  </si>
  <si>
    <t>县搬迁办</t>
  </si>
  <si>
    <t>蒿坪镇滴水岩水库维修养护项目</t>
  </si>
  <si>
    <t>县水利局</t>
  </si>
  <si>
    <t>汉王镇紫安水库维修养护项目</t>
  </si>
  <si>
    <t xml:space="preserve">      再融资一般债券</t>
  </si>
  <si>
    <t>置换2021年到期的债券债务</t>
  </si>
  <si>
    <t>专项债券小计</t>
  </si>
  <si>
    <t>专项债券</t>
  </si>
  <si>
    <t>西安至安康高速铁路建设项目</t>
  </si>
  <si>
    <t>项目由陕西省铁路集团有限公司实施</t>
  </si>
  <si>
    <t>紫阳县界岭镇污水处理工程</t>
  </si>
  <si>
    <t>县住建局</t>
  </si>
</sst>
</file>

<file path=xl/styles.xml><?xml version="1.0" encoding="utf-8"?>
<styleSheet xmlns="http://schemas.openxmlformats.org/spreadsheetml/2006/main">
  <numFmts count="9">
    <numFmt numFmtId="42" formatCode="_ &quot;￥&quot;* #,##0_ ;_ &quot;￥&quot;* \-#,##0_ ;_ &quot;￥&quot;* &quot;-&quot;_ ;_ @_ "/>
    <numFmt numFmtId="44" formatCode="_ &quot;￥&quot;* #,##0.00_ ;_ &quot;￥&quot;* \-#,##0.00_ ;_ &quot;￥&quot;* &quot;-&quot;??_ ;_ @_ "/>
    <numFmt numFmtId="41" formatCode="_ * #,##0_ ;_ * \-#,##0_ ;_ * &quot;-&quot;_ ;_ @_ "/>
    <numFmt numFmtId="43" formatCode="_ * #,##0.00_ ;_ * \-#,##0.00_ ;_ * &quot;-&quot;??_ ;_ @_ "/>
    <numFmt numFmtId="176" formatCode="0.0%"/>
    <numFmt numFmtId="177" formatCode="0.00_ "/>
    <numFmt numFmtId="178" formatCode="0_ "/>
    <numFmt numFmtId="179" formatCode="0_);[Red]\(0\)"/>
    <numFmt numFmtId="180" formatCode="0.0_ "/>
  </numFmts>
  <fonts count="45">
    <font>
      <sz val="11"/>
      <color theme="1"/>
      <name val="宋体"/>
      <charset val="134"/>
      <scheme val="minor"/>
    </font>
    <font>
      <b/>
      <sz val="11"/>
      <color theme="1"/>
      <name val="宋体"/>
      <charset val="134"/>
      <scheme val="minor"/>
    </font>
    <font>
      <sz val="26"/>
      <color theme="1"/>
      <name val="方正小标宋简体"/>
      <charset val="134"/>
    </font>
    <font>
      <sz val="11"/>
      <name val="宋体"/>
      <charset val="134"/>
    </font>
    <font>
      <b/>
      <sz val="26"/>
      <color theme="1"/>
      <name val="方正小标宋简体"/>
      <charset val="134"/>
    </font>
    <font>
      <sz val="12"/>
      <name val="宋体"/>
      <charset val="134"/>
    </font>
    <font>
      <b/>
      <sz val="26"/>
      <name val="方正小标宋简体"/>
      <charset val="134"/>
    </font>
    <font>
      <sz val="12"/>
      <name val="宋体"/>
      <charset val="134"/>
      <scheme val="minor"/>
    </font>
    <font>
      <sz val="11"/>
      <name val="宋体"/>
      <charset val="134"/>
      <scheme val="minor"/>
    </font>
    <font>
      <b/>
      <sz val="11"/>
      <name val="宋体"/>
      <charset val="134"/>
    </font>
    <font>
      <sz val="12"/>
      <name val="仿宋_GB2312"/>
      <charset val="134"/>
    </font>
    <font>
      <sz val="10"/>
      <name val="仿宋_GB2312"/>
      <charset val="134"/>
    </font>
    <font>
      <b/>
      <sz val="11"/>
      <color theme="1"/>
      <name val="宋体"/>
      <charset val="134"/>
    </font>
    <font>
      <sz val="12"/>
      <name val="微软雅黑"/>
      <charset val="134"/>
    </font>
    <font>
      <b/>
      <sz val="12"/>
      <name val="宋体"/>
      <charset val="134"/>
    </font>
    <font>
      <sz val="11"/>
      <color theme="1"/>
      <name val="黑体"/>
      <charset val="134"/>
    </font>
    <font>
      <b/>
      <sz val="28"/>
      <color theme="1"/>
      <name val="方正小标宋简体"/>
      <charset val="134"/>
    </font>
    <font>
      <sz val="14"/>
      <color theme="1"/>
      <name val="仿宋_GB2312"/>
      <charset val="134"/>
    </font>
    <font>
      <b/>
      <sz val="28"/>
      <name val="方正小标宋简体"/>
      <charset val="134"/>
    </font>
    <font>
      <sz val="24"/>
      <name val="宋体"/>
      <charset val="134"/>
    </font>
    <font>
      <sz val="18"/>
      <name val="宋体"/>
      <charset val="134"/>
    </font>
    <font>
      <b/>
      <sz val="14"/>
      <name val="方正小标宋简体"/>
      <charset val="134"/>
    </font>
    <font>
      <sz val="14"/>
      <name val="方正小标宋简体"/>
      <charset val="134"/>
    </font>
    <font>
      <b/>
      <sz val="10"/>
      <name val="宋体"/>
      <charset val="134"/>
    </font>
    <font>
      <b/>
      <sz val="9.5"/>
      <color rgb="FF333333"/>
      <name val="宋体"/>
      <charset val="134"/>
    </font>
    <font>
      <b/>
      <sz val="13"/>
      <color theme="3"/>
      <name val="宋体"/>
      <charset val="134"/>
      <scheme val="minor"/>
    </font>
    <font>
      <sz val="11"/>
      <color rgb="FFFF0000"/>
      <name val="宋体"/>
      <charset val="0"/>
      <scheme val="minor"/>
    </font>
    <font>
      <sz val="11"/>
      <color rgb="FF3F3F76"/>
      <name val="宋体"/>
      <charset val="0"/>
      <scheme val="minor"/>
    </font>
    <font>
      <b/>
      <sz val="18"/>
      <color theme="3"/>
      <name val="宋体"/>
      <charset val="134"/>
      <scheme val="minor"/>
    </font>
    <font>
      <u/>
      <sz val="11"/>
      <color rgb="FF0000FF"/>
      <name val="宋体"/>
      <charset val="0"/>
      <scheme val="minor"/>
    </font>
    <font>
      <sz val="11"/>
      <color rgb="FF9C0006"/>
      <name val="宋体"/>
      <charset val="0"/>
      <scheme val="minor"/>
    </font>
    <font>
      <sz val="11"/>
      <color rgb="FFFA7D00"/>
      <name val="宋体"/>
      <charset val="0"/>
      <scheme val="minor"/>
    </font>
    <font>
      <sz val="11"/>
      <color theme="0"/>
      <name val="宋体"/>
      <charset val="0"/>
      <scheme val="minor"/>
    </font>
    <font>
      <b/>
      <sz val="15"/>
      <color theme="3"/>
      <name val="宋体"/>
      <charset val="134"/>
      <scheme val="minor"/>
    </font>
    <font>
      <b/>
      <sz val="11"/>
      <color rgb="FFFFFFFF"/>
      <name val="宋体"/>
      <charset val="0"/>
      <scheme val="minor"/>
    </font>
    <font>
      <b/>
      <sz val="11"/>
      <color theme="3"/>
      <name val="宋体"/>
      <charset val="134"/>
      <scheme val="minor"/>
    </font>
    <font>
      <sz val="11"/>
      <color theme="1"/>
      <name val="宋体"/>
      <charset val="0"/>
      <scheme val="minor"/>
    </font>
    <font>
      <sz val="11"/>
      <color rgb="FF006100"/>
      <name val="宋体"/>
      <charset val="0"/>
      <scheme val="minor"/>
    </font>
    <font>
      <i/>
      <sz val="11"/>
      <color rgb="FF7F7F7F"/>
      <name val="宋体"/>
      <charset val="0"/>
      <scheme val="minor"/>
    </font>
    <font>
      <sz val="11"/>
      <color rgb="FF9C6500"/>
      <name val="宋体"/>
      <charset val="0"/>
      <scheme val="minor"/>
    </font>
    <font>
      <b/>
      <sz val="11"/>
      <color theme="1"/>
      <name val="宋体"/>
      <charset val="0"/>
      <scheme val="minor"/>
    </font>
    <font>
      <b/>
      <sz val="11"/>
      <color rgb="FF3F3F3F"/>
      <name val="宋体"/>
      <charset val="0"/>
      <scheme val="minor"/>
    </font>
    <font>
      <b/>
      <sz val="11"/>
      <color rgb="FFFA7D00"/>
      <name val="宋体"/>
      <charset val="0"/>
      <scheme val="minor"/>
    </font>
    <font>
      <u/>
      <sz val="11"/>
      <color rgb="FF800080"/>
      <name val="宋体"/>
      <charset val="0"/>
      <scheme val="minor"/>
    </font>
    <font>
      <sz val="10"/>
      <name val="Arial"/>
      <charset val="0"/>
    </font>
  </fonts>
  <fills count="33">
    <fill>
      <patternFill patternType="none"/>
    </fill>
    <fill>
      <patternFill patternType="gray125"/>
    </fill>
    <fill>
      <patternFill patternType="solid">
        <fgColor rgb="FFFFCC99"/>
        <bgColor indexed="64"/>
      </patternFill>
    </fill>
    <fill>
      <patternFill patternType="solid">
        <fgColor rgb="FFFFC7CE"/>
        <bgColor indexed="64"/>
      </patternFill>
    </fill>
    <fill>
      <patternFill patternType="solid">
        <fgColor theme="4" tint="0.399975585192419"/>
        <bgColor indexed="64"/>
      </patternFill>
    </fill>
    <fill>
      <patternFill patternType="solid">
        <fgColor theme="5"/>
        <bgColor indexed="64"/>
      </patternFill>
    </fill>
    <fill>
      <patternFill patternType="solid">
        <fgColor rgb="FFA5A5A5"/>
        <bgColor indexed="64"/>
      </patternFill>
    </fill>
    <fill>
      <patternFill patternType="solid">
        <fgColor theme="4" tint="0.599993896298105"/>
        <bgColor indexed="64"/>
      </patternFill>
    </fill>
    <fill>
      <patternFill patternType="solid">
        <fgColor rgb="FFC6EFCE"/>
        <bgColor indexed="64"/>
      </patternFill>
    </fill>
    <fill>
      <patternFill patternType="solid">
        <fgColor theme="4" tint="0.799981688894314"/>
        <bgColor indexed="64"/>
      </patternFill>
    </fill>
    <fill>
      <patternFill patternType="solid">
        <fgColor rgb="FFFFFFCC"/>
        <bgColor indexed="64"/>
      </patternFill>
    </fill>
    <fill>
      <patternFill patternType="solid">
        <fgColor theme="8" tint="0.399975585192419"/>
        <bgColor indexed="64"/>
      </patternFill>
    </fill>
    <fill>
      <patternFill patternType="solid">
        <fgColor theme="5" tint="0.599993896298105"/>
        <bgColor indexed="64"/>
      </patternFill>
    </fill>
    <fill>
      <patternFill patternType="solid">
        <fgColor theme="6" tint="0.599993896298105"/>
        <bgColor indexed="64"/>
      </patternFill>
    </fill>
    <fill>
      <patternFill patternType="solid">
        <fgColor theme="6"/>
        <bgColor indexed="64"/>
      </patternFill>
    </fill>
    <fill>
      <patternFill patternType="solid">
        <fgColor theme="6" tint="0.799981688894314"/>
        <bgColor indexed="64"/>
      </patternFill>
    </fill>
    <fill>
      <patternFill patternType="solid">
        <fgColor theme="8" tint="0.599993896298105"/>
        <bgColor indexed="64"/>
      </patternFill>
    </fill>
    <fill>
      <patternFill patternType="solid">
        <fgColor theme="7"/>
        <bgColor indexed="64"/>
      </patternFill>
    </fill>
    <fill>
      <patternFill patternType="solid">
        <fgColor theme="6" tint="0.399975585192419"/>
        <bgColor indexed="64"/>
      </patternFill>
    </fill>
    <fill>
      <patternFill patternType="solid">
        <fgColor rgb="FFFFEB9C"/>
        <bgColor indexed="64"/>
      </patternFill>
    </fill>
    <fill>
      <patternFill patternType="solid">
        <fgColor rgb="FFF2F2F2"/>
        <bgColor indexed="64"/>
      </patternFill>
    </fill>
    <fill>
      <patternFill patternType="solid">
        <fgColor theme="4"/>
        <bgColor indexed="64"/>
      </patternFill>
    </fill>
    <fill>
      <patternFill patternType="solid">
        <fgColor theme="7" tint="0.599993896298105"/>
        <bgColor indexed="64"/>
      </patternFill>
    </fill>
    <fill>
      <patternFill patternType="solid">
        <fgColor theme="5" tint="0.399975585192419"/>
        <bgColor indexed="64"/>
      </patternFill>
    </fill>
    <fill>
      <patternFill patternType="solid">
        <fgColor theme="9"/>
        <bgColor indexed="64"/>
      </patternFill>
    </fill>
    <fill>
      <patternFill patternType="solid">
        <fgColor theme="7"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theme="8"/>
        <bgColor indexed="64"/>
      </patternFill>
    </fill>
    <fill>
      <patternFill patternType="solid">
        <fgColor theme="7" tint="0.799981688894314"/>
        <bgColor indexed="64"/>
      </patternFill>
    </fill>
    <fill>
      <patternFill patternType="solid">
        <fgColor theme="8" tint="0.799981688894314"/>
        <bgColor indexed="64"/>
      </patternFill>
    </fill>
    <fill>
      <patternFill patternType="solid">
        <fgColor theme="9" tint="0.599993896298105"/>
        <bgColor indexed="64"/>
      </patternFill>
    </fill>
    <fill>
      <patternFill patternType="solid">
        <fgColor theme="5" tint="0.799981688894314"/>
        <bgColor indexed="64"/>
      </patternFill>
    </fill>
  </fills>
  <borders count="1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s>
  <cellStyleXfs count="55">
    <xf numFmtId="0" fontId="0" fillId="0" borderId="0">
      <alignment vertical="center"/>
    </xf>
    <xf numFmtId="42" fontId="0" fillId="0" borderId="0" applyFont="0" applyFill="0" applyBorder="0" applyAlignment="0" applyProtection="0">
      <alignment vertical="center"/>
    </xf>
    <xf numFmtId="0" fontId="36" fillId="15" borderId="0" applyNumberFormat="0" applyBorder="0" applyAlignment="0" applyProtection="0">
      <alignment vertical="center"/>
    </xf>
    <xf numFmtId="0" fontId="27" fillId="2" borderId="11"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36" fillId="13" borderId="0" applyNumberFormat="0" applyBorder="0" applyAlignment="0" applyProtection="0">
      <alignment vertical="center"/>
    </xf>
    <xf numFmtId="0" fontId="30" fillId="3" borderId="0" applyNumberFormat="0" applyBorder="0" applyAlignment="0" applyProtection="0">
      <alignment vertical="center"/>
    </xf>
    <xf numFmtId="43" fontId="0" fillId="0" borderId="0" applyFont="0" applyFill="0" applyBorder="0" applyAlignment="0" applyProtection="0">
      <alignment vertical="center"/>
    </xf>
    <xf numFmtId="0" fontId="32"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43" fillId="0" borderId="0" applyNumberFormat="0" applyFill="0" applyBorder="0" applyAlignment="0" applyProtection="0">
      <alignment vertical="center"/>
    </xf>
    <xf numFmtId="0" fontId="0" fillId="10" borderId="15" applyNumberFormat="0" applyFont="0" applyAlignment="0" applyProtection="0">
      <alignment vertical="center"/>
    </xf>
    <xf numFmtId="0" fontId="32" fillId="23" borderId="0" applyNumberFormat="0" applyBorder="0" applyAlignment="0" applyProtection="0">
      <alignment vertical="center"/>
    </xf>
    <xf numFmtId="0" fontId="3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3" fillId="0" borderId="10" applyNumberFormat="0" applyFill="0" applyAlignment="0" applyProtection="0">
      <alignment vertical="center"/>
    </xf>
    <xf numFmtId="0" fontId="25" fillId="0" borderId="10" applyNumberFormat="0" applyFill="0" applyAlignment="0" applyProtection="0">
      <alignment vertical="center"/>
    </xf>
    <xf numFmtId="0" fontId="32" fillId="4" borderId="0" applyNumberFormat="0" applyBorder="0" applyAlignment="0" applyProtection="0">
      <alignment vertical="center"/>
    </xf>
    <xf numFmtId="0" fontId="35" fillId="0" borderId="14" applyNumberFormat="0" applyFill="0" applyAlignment="0" applyProtection="0">
      <alignment vertical="center"/>
    </xf>
    <xf numFmtId="0" fontId="32" fillId="25" borderId="0" applyNumberFormat="0" applyBorder="0" applyAlignment="0" applyProtection="0">
      <alignment vertical="center"/>
    </xf>
    <xf numFmtId="0" fontId="41" fillId="20" borderId="17" applyNumberFormat="0" applyAlignment="0" applyProtection="0">
      <alignment vertical="center"/>
    </xf>
    <xf numFmtId="0" fontId="42" fillId="20" borderId="11" applyNumberFormat="0" applyAlignment="0" applyProtection="0">
      <alignment vertical="center"/>
    </xf>
    <xf numFmtId="0" fontId="34" fillId="6" borderId="13" applyNumberFormat="0" applyAlignment="0" applyProtection="0">
      <alignment vertical="center"/>
    </xf>
    <xf numFmtId="0" fontId="36" fillId="27" borderId="0" applyNumberFormat="0" applyBorder="0" applyAlignment="0" applyProtection="0">
      <alignment vertical="center"/>
    </xf>
    <xf numFmtId="0" fontId="32" fillId="5" borderId="0" applyNumberFormat="0" applyBorder="0" applyAlignment="0" applyProtection="0">
      <alignment vertical="center"/>
    </xf>
    <xf numFmtId="0" fontId="31" fillId="0" borderId="12" applyNumberFormat="0" applyFill="0" applyAlignment="0" applyProtection="0">
      <alignment vertical="center"/>
    </xf>
    <xf numFmtId="0" fontId="40" fillId="0" borderId="16" applyNumberFormat="0" applyFill="0" applyAlignment="0" applyProtection="0">
      <alignment vertical="center"/>
    </xf>
    <xf numFmtId="0" fontId="37" fillId="8" borderId="0" applyNumberFormat="0" applyBorder="0" applyAlignment="0" applyProtection="0">
      <alignment vertical="center"/>
    </xf>
    <xf numFmtId="0" fontId="5" fillId="0" borderId="0"/>
    <xf numFmtId="0" fontId="39" fillId="19" borderId="0" applyNumberFormat="0" applyBorder="0" applyAlignment="0" applyProtection="0">
      <alignment vertical="center"/>
    </xf>
    <xf numFmtId="0" fontId="36" fillId="30" borderId="0" applyNumberFormat="0" applyBorder="0" applyAlignment="0" applyProtection="0">
      <alignment vertical="center"/>
    </xf>
    <xf numFmtId="0" fontId="32" fillId="21" borderId="0" applyNumberFormat="0" applyBorder="0" applyAlignment="0" applyProtection="0">
      <alignment vertical="center"/>
    </xf>
    <xf numFmtId="0" fontId="36" fillId="9" borderId="0" applyNumberFormat="0" applyBorder="0" applyAlignment="0" applyProtection="0">
      <alignment vertical="center"/>
    </xf>
    <xf numFmtId="0" fontId="36" fillId="7" borderId="0" applyNumberFormat="0" applyBorder="0" applyAlignment="0" applyProtection="0">
      <alignment vertical="center"/>
    </xf>
    <xf numFmtId="0" fontId="36" fillId="32" borderId="0" applyNumberFormat="0" applyBorder="0" applyAlignment="0" applyProtection="0">
      <alignment vertical="center"/>
    </xf>
    <xf numFmtId="0" fontId="36" fillId="12" borderId="0" applyNumberFormat="0" applyBorder="0" applyAlignment="0" applyProtection="0">
      <alignment vertical="center"/>
    </xf>
    <xf numFmtId="0" fontId="32" fillId="14" borderId="0" applyNumberFormat="0" applyBorder="0" applyAlignment="0" applyProtection="0">
      <alignment vertical="center"/>
    </xf>
    <xf numFmtId="0" fontId="32" fillId="17" borderId="0" applyNumberFormat="0" applyBorder="0" applyAlignment="0" applyProtection="0">
      <alignment vertical="center"/>
    </xf>
    <xf numFmtId="0" fontId="36" fillId="29" borderId="0" applyNumberFormat="0" applyBorder="0" applyAlignment="0" applyProtection="0">
      <alignment vertical="center"/>
    </xf>
    <xf numFmtId="0" fontId="36" fillId="22" borderId="0" applyNumberFormat="0" applyBorder="0" applyAlignment="0" applyProtection="0">
      <alignment vertical="center"/>
    </xf>
    <xf numFmtId="0" fontId="32" fillId="28" borderId="0" applyNumberFormat="0" applyBorder="0" applyAlignment="0" applyProtection="0">
      <alignment vertical="center"/>
    </xf>
    <xf numFmtId="0" fontId="36" fillId="16" borderId="0" applyNumberFormat="0" applyBorder="0" applyAlignment="0" applyProtection="0">
      <alignment vertical="center"/>
    </xf>
    <xf numFmtId="0" fontId="32" fillId="11" borderId="0" applyNumberFormat="0" applyBorder="0" applyAlignment="0" applyProtection="0">
      <alignment vertical="center"/>
    </xf>
    <xf numFmtId="0" fontId="32" fillId="24" borderId="0" applyNumberFormat="0" applyBorder="0" applyAlignment="0" applyProtection="0">
      <alignment vertical="center"/>
    </xf>
    <xf numFmtId="0" fontId="36" fillId="31" borderId="0" applyNumberFormat="0" applyBorder="0" applyAlignment="0" applyProtection="0">
      <alignment vertical="center"/>
    </xf>
    <xf numFmtId="0" fontId="32" fillId="26" borderId="0" applyNumberFormat="0" applyBorder="0" applyAlignment="0" applyProtection="0">
      <alignment vertical="center"/>
    </xf>
    <xf numFmtId="0" fontId="5" fillId="0" borderId="0">
      <alignment vertical="center"/>
    </xf>
    <xf numFmtId="0" fontId="5" fillId="0" borderId="0"/>
    <xf numFmtId="0" fontId="5" fillId="0" borderId="0"/>
    <xf numFmtId="0" fontId="44" fillId="0" borderId="0" applyBorder="0"/>
    <xf numFmtId="0" fontId="5" fillId="0" borderId="0"/>
  </cellStyleXfs>
  <cellXfs count="243">
    <xf numFmtId="0" fontId="0" fillId="0" borderId="0" xfId="0">
      <alignment vertical="center"/>
    </xf>
    <xf numFmtId="0" fontId="1" fillId="0" borderId="0" xfId="0" applyFont="1" applyFill="1" applyAlignment="1">
      <alignment horizontal="center" vertical="center"/>
    </xf>
    <xf numFmtId="0" fontId="0" fillId="0" borderId="0" xfId="0" applyFill="1">
      <alignment vertical="center"/>
    </xf>
    <xf numFmtId="0" fontId="2" fillId="0" borderId="0" xfId="0" applyFont="1" applyFill="1" applyAlignment="1">
      <alignment horizontal="center" vertical="center"/>
    </xf>
    <xf numFmtId="0" fontId="0" fillId="0" borderId="0" xfId="0" applyFill="1" applyBorder="1">
      <alignment vertical="center"/>
    </xf>
    <xf numFmtId="0" fontId="0" fillId="0" borderId="0" xfId="0" applyFill="1" applyAlignment="1">
      <alignment horizontal="right" vertical="center"/>
    </xf>
    <xf numFmtId="0" fontId="1" fillId="0" borderId="1" xfId="0" applyFont="1" applyFill="1" applyBorder="1" applyAlignment="1">
      <alignment horizontal="center" vertical="center"/>
    </xf>
    <xf numFmtId="177" fontId="1" fillId="0" borderId="1" xfId="0" applyNumberFormat="1" applyFont="1" applyFill="1" applyBorder="1" applyAlignment="1">
      <alignment horizontal="center" vertical="center"/>
    </xf>
    <xf numFmtId="0" fontId="1" fillId="0" borderId="2" xfId="0" applyFont="1" applyFill="1" applyBorder="1" applyAlignment="1">
      <alignment horizontal="center" vertical="center"/>
    </xf>
    <xf numFmtId="0" fontId="1" fillId="0" borderId="3" xfId="0" applyFont="1" applyFill="1" applyBorder="1">
      <alignment vertical="center"/>
    </xf>
    <xf numFmtId="0" fontId="0" fillId="0" borderId="1" xfId="0" applyFill="1" applyBorder="1">
      <alignment vertical="center"/>
    </xf>
    <xf numFmtId="0" fontId="0" fillId="0" borderId="1" xfId="0" applyFill="1" applyBorder="1" applyAlignment="1">
      <alignment horizontal="center" vertical="center"/>
    </xf>
    <xf numFmtId="10" fontId="0" fillId="0" borderId="0" xfId="0" applyNumberFormat="1" applyFill="1">
      <alignment vertical="center"/>
    </xf>
    <xf numFmtId="0" fontId="0" fillId="0" borderId="4" xfId="0" applyFill="1" applyBorder="1" applyAlignment="1">
      <alignment horizontal="center" vertical="center"/>
    </xf>
    <xf numFmtId="0" fontId="0" fillId="0" borderId="1" xfId="0" applyFill="1" applyBorder="1" applyAlignment="1">
      <alignment horizontal="left" vertical="center"/>
    </xf>
    <xf numFmtId="177" fontId="0" fillId="0" borderId="1" xfId="0" applyNumberFormat="1" applyFill="1" applyBorder="1" applyAlignment="1">
      <alignment horizontal="center" vertical="center"/>
    </xf>
    <xf numFmtId="0" fontId="0" fillId="0" borderId="1" xfId="0" applyFill="1" applyBorder="1" applyAlignment="1">
      <alignment horizontal="left" vertical="center" wrapText="1"/>
    </xf>
    <xf numFmtId="0" fontId="0" fillId="0" borderId="4" xfId="0" applyFill="1" applyBorder="1" applyAlignment="1">
      <alignment horizontal="left" vertical="center" wrapText="1"/>
    </xf>
    <xf numFmtId="0" fontId="0" fillId="0" borderId="5" xfId="0" applyFill="1" applyBorder="1" applyAlignment="1">
      <alignment horizontal="center" vertical="center"/>
    </xf>
    <xf numFmtId="0" fontId="0" fillId="0" borderId="5" xfId="0" applyFill="1" applyBorder="1" applyAlignment="1">
      <alignment horizontal="left" vertical="center" wrapText="1"/>
    </xf>
    <xf numFmtId="0" fontId="0" fillId="0" borderId="6" xfId="0" applyFill="1" applyBorder="1" applyAlignment="1">
      <alignment horizontal="left" vertical="center" wrapText="1"/>
    </xf>
    <xf numFmtId="0" fontId="0" fillId="0" borderId="6" xfId="0" applyFill="1" applyBorder="1" applyAlignment="1">
      <alignment horizontal="center" vertical="center"/>
    </xf>
    <xf numFmtId="0" fontId="1" fillId="0" borderId="7" xfId="0" applyFont="1" applyFill="1" applyBorder="1" applyAlignment="1">
      <alignment horizontal="center" vertical="center"/>
    </xf>
    <xf numFmtId="0" fontId="1" fillId="0" borderId="8" xfId="0" applyFont="1" applyFill="1" applyBorder="1" applyAlignment="1">
      <alignment horizontal="center" vertical="center"/>
    </xf>
    <xf numFmtId="0" fontId="3" fillId="0" borderId="1" xfId="0" applyFont="1" applyFill="1" applyBorder="1" applyAlignment="1">
      <alignment horizontal="left" vertical="center" wrapText="1"/>
    </xf>
    <xf numFmtId="0" fontId="0" fillId="0" borderId="2" xfId="0" applyFill="1" applyBorder="1">
      <alignment vertical="center"/>
    </xf>
    <xf numFmtId="176" fontId="0" fillId="0" borderId="0" xfId="0" applyNumberFormat="1">
      <alignment vertical="center"/>
    </xf>
    <xf numFmtId="0" fontId="4" fillId="0" borderId="0" xfId="0" applyFont="1" applyAlignment="1">
      <alignment horizontal="center" vertical="center"/>
    </xf>
    <xf numFmtId="0" fontId="1" fillId="0" borderId="1" xfId="0" applyFont="1" applyBorder="1" applyAlignment="1">
      <alignment horizontal="center" vertical="center"/>
    </xf>
    <xf numFmtId="0" fontId="1" fillId="0" borderId="1" xfId="0" applyFont="1" applyBorder="1" applyAlignment="1">
      <alignment horizontal="center" vertical="center" wrapText="1"/>
    </xf>
    <xf numFmtId="0" fontId="1" fillId="0" borderId="2" xfId="0" applyFont="1" applyBorder="1" applyAlignment="1">
      <alignment horizontal="center" vertical="center" wrapText="1"/>
    </xf>
    <xf numFmtId="176" fontId="1" fillId="0" borderId="2" xfId="0" applyNumberFormat="1" applyFont="1" applyBorder="1" applyAlignment="1">
      <alignment horizontal="center" vertical="center" wrapText="1"/>
    </xf>
    <xf numFmtId="0" fontId="1" fillId="0" borderId="1" xfId="0" applyFont="1" applyBorder="1">
      <alignment vertical="center"/>
    </xf>
    <xf numFmtId="0" fontId="1" fillId="0" borderId="2" xfId="0" applyFont="1" applyBorder="1" applyAlignment="1">
      <alignment horizontal="center" vertical="center"/>
    </xf>
    <xf numFmtId="176" fontId="1" fillId="0" borderId="2" xfId="0" applyNumberFormat="1" applyFont="1" applyBorder="1" applyAlignment="1">
      <alignment horizontal="center" vertical="center"/>
    </xf>
    <xf numFmtId="0" fontId="0" fillId="0" borderId="1" xfId="0" applyBorder="1">
      <alignment vertical="center"/>
    </xf>
    <xf numFmtId="0" fontId="0" fillId="0" borderId="0" xfId="0" applyAlignment="1">
      <alignment horizontal="right" vertical="center"/>
    </xf>
    <xf numFmtId="176" fontId="0" fillId="0" borderId="0" xfId="0" applyNumberFormat="1" applyAlignment="1">
      <alignment horizontal="center" vertical="center"/>
    </xf>
    <xf numFmtId="0" fontId="0" fillId="0" borderId="0" xfId="0" applyAlignment="1">
      <alignment horizontal="center" vertical="center"/>
    </xf>
    <xf numFmtId="176" fontId="1" fillId="0" borderId="1" xfId="0" applyNumberFormat="1" applyFont="1" applyBorder="1" applyAlignment="1">
      <alignment horizontal="center" vertical="center" wrapText="1"/>
    </xf>
    <xf numFmtId="176" fontId="1" fillId="0" borderId="1" xfId="0" applyNumberFormat="1" applyFont="1" applyBorder="1" applyAlignment="1">
      <alignment horizontal="center" vertical="center"/>
    </xf>
    <xf numFmtId="176" fontId="0" fillId="0" borderId="1" xfId="0" applyNumberFormat="1" applyBorder="1">
      <alignment vertical="center"/>
    </xf>
    <xf numFmtId="0" fontId="0" fillId="0" borderId="0" xfId="0" applyBorder="1">
      <alignment vertical="center"/>
    </xf>
    <xf numFmtId="0" fontId="0" fillId="0" borderId="0" xfId="0" applyAlignment="1">
      <alignment vertical="center" wrapText="1"/>
    </xf>
    <xf numFmtId="0" fontId="5" fillId="0" borderId="0" xfId="52" applyFont="1" applyFill="1" applyAlignment="1">
      <alignment vertical="center"/>
    </xf>
    <xf numFmtId="178" fontId="5" fillId="0" borderId="0" xfId="52" applyNumberFormat="1" applyFont="1" applyFill="1" applyAlignment="1">
      <alignment horizontal="center" vertical="center"/>
    </xf>
    <xf numFmtId="0" fontId="5" fillId="0" borderId="0" xfId="0" applyFont="1" applyFill="1" applyBorder="1" applyAlignment="1">
      <alignment vertical="center"/>
    </xf>
    <xf numFmtId="0" fontId="0" fillId="0" borderId="0" xfId="0" applyFill="1" applyAlignment="1">
      <alignment vertical="center"/>
    </xf>
    <xf numFmtId="0" fontId="6" fillId="0" borderId="0" xfId="52" applyFont="1" applyFill="1" applyAlignment="1">
      <alignment horizontal="center" vertical="center"/>
    </xf>
    <xf numFmtId="0" fontId="7" fillId="0" borderId="0" xfId="52" applyFont="1" applyFill="1" applyAlignment="1">
      <alignment vertical="center"/>
    </xf>
    <xf numFmtId="178" fontId="7" fillId="0" borderId="0" xfId="52" applyNumberFormat="1" applyFont="1" applyFill="1" applyAlignment="1">
      <alignment horizontal="center" vertical="center"/>
    </xf>
    <xf numFmtId="0" fontId="8" fillId="0" borderId="0" xfId="52" applyFont="1" applyFill="1" applyAlignment="1">
      <alignment horizontal="right" vertical="center"/>
    </xf>
    <xf numFmtId="0" fontId="5" fillId="0" borderId="0" xfId="52" applyFont="1" applyFill="1" applyAlignment="1">
      <alignment horizontal="center" vertical="center"/>
    </xf>
    <xf numFmtId="0" fontId="9" fillId="0" borderId="1" xfId="52" applyFont="1" applyFill="1" applyBorder="1" applyAlignment="1">
      <alignment horizontal="center" vertical="center"/>
    </xf>
    <xf numFmtId="178" fontId="9" fillId="0" borderId="1" xfId="52" applyNumberFormat="1" applyFont="1" applyFill="1" applyBorder="1" applyAlignment="1">
      <alignment horizontal="center" vertical="center" wrapText="1"/>
    </xf>
    <xf numFmtId="0" fontId="9" fillId="0" borderId="1" xfId="52" applyNumberFormat="1" applyFont="1" applyFill="1" applyBorder="1" applyAlignment="1">
      <alignment horizontal="center" vertical="center" wrapText="1"/>
    </xf>
    <xf numFmtId="0" fontId="9" fillId="0" borderId="1" xfId="52" applyFont="1" applyFill="1" applyBorder="1" applyAlignment="1">
      <alignment horizontal="center" vertical="center" wrapText="1"/>
    </xf>
    <xf numFmtId="3" fontId="9" fillId="0" borderId="1" xfId="52" applyNumberFormat="1" applyFont="1" applyFill="1" applyBorder="1" applyAlignment="1" applyProtection="1">
      <alignment vertical="center"/>
    </xf>
    <xf numFmtId="178" fontId="9" fillId="0" borderId="1" xfId="52" applyNumberFormat="1" applyFont="1" applyFill="1" applyBorder="1" applyAlignment="1" applyProtection="1">
      <alignment horizontal="center" vertical="center"/>
    </xf>
    <xf numFmtId="3" fontId="3" fillId="0" borderId="1" xfId="52" applyNumberFormat="1" applyFont="1" applyFill="1" applyBorder="1" applyAlignment="1" applyProtection="1">
      <alignment vertical="center"/>
    </xf>
    <xf numFmtId="178" fontId="9" fillId="0" borderId="1" xfId="0" applyNumberFormat="1" applyFont="1" applyFill="1" applyBorder="1" applyAlignment="1">
      <alignment horizontal="center" vertical="center" wrapText="1"/>
    </xf>
    <xf numFmtId="0" fontId="3" fillId="0" borderId="1" xfId="52" applyFont="1" applyFill="1" applyBorder="1" applyAlignment="1">
      <alignment vertical="center"/>
    </xf>
    <xf numFmtId="178" fontId="9" fillId="0" borderId="1" xfId="52" applyNumberFormat="1" applyFont="1" applyFill="1" applyBorder="1" applyAlignment="1">
      <alignment horizontal="center" vertical="center"/>
    </xf>
    <xf numFmtId="3" fontId="3" fillId="0" borderId="1" xfId="52" applyNumberFormat="1" applyFont="1" applyFill="1" applyBorder="1" applyAlignment="1" applyProtection="1">
      <alignment vertical="center" wrapText="1"/>
    </xf>
    <xf numFmtId="0" fontId="3" fillId="0" borderId="1" xfId="52" applyFont="1" applyFill="1" applyBorder="1" applyAlignment="1">
      <alignment vertical="center" wrapText="1"/>
    </xf>
    <xf numFmtId="0" fontId="5" fillId="0" borderId="1" xfId="52" applyFont="1" applyFill="1" applyBorder="1" applyAlignment="1">
      <alignment vertical="center"/>
    </xf>
    <xf numFmtId="0" fontId="9" fillId="0" borderId="1" xfId="52" applyFont="1" applyFill="1" applyBorder="1" applyAlignment="1">
      <alignment vertical="center"/>
    </xf>
    <xf numFmtId="0" fontId="3" fillId="0" borderId="1" xfId="0" applyFont="1" applyFill="1" applyBorder="1" applyAlignment="1">
      <alignment vertical="center"/>
    </xf>
    <xf numFmtId="177" fontId="5" fillId="0" borderId="1" xfId="52" applyNumberFormat="1" applyFont="1" applyFill="1" applyBorder="1" applyAlignment="1">
      <alignment vertical="center" wrapText="1"/>
    </xf>
    <xf numFmtId="178" fontId="9" fillId="0" borderId="2" xfId="52" applyNumberFormat="1" applyFont="1" applyFill="1" applyBorder="1" applyAlignment="1">
      <alignment horizontal="center" vertical="center"/>
    </xf>
    <xf numFmtId="178" fontId="9" fillId="0" borderId="1" xfId="0" applyNumberFormat="1" applyFont="1" applyFill="1" applyBorder="1" applyAlignment="1">
      <alignment horizontal="center" vertical="center"/>
    </xf>
    <xf numFmtId="0" fontId="9" fillId="0" borderId="1" xfId="0" applyFont="1" applyFill="1" applyBorder="1" applyAlignment="1">
      <alignment vertical="center"/>
    </xf>
    <xf numFmtId="178" fontId="9" fillId="0" borderId="2" xfId="52" applyNumberFormat="1" applyFont="1" applyFill="1" applyBorder="1" applyAlignment="1" applyProtection="1">
      <alignment horizontal="center" vertical="center"/>
    </xf>
    <xf numFmtId="178" fontId="9" fillId="0" borderId="2" xfId="0" applyNumberFormat="1" applyFont="1" applyFill="1" applyBorder="1" applyAlignment="1">
      <alignment horizontal="center" vertical="center" wrapText="1"/>
    </xf>
    <xf numFmtId="178" fontId="5" fillId="0" borderId="1" xfId="52" applyNumberFormat="1" applyFont="1" applyFill="1" applyBorder="1" applyAlignment="1">
      <alignment horizontal="center" vertical="center"/>
    </xf>
    <xf numFmtId="0" fontId="9" fillId="0" borderId="1" xfId="52" applyFont="1" applyFill="1" applyBorder="1" applyAlignment="1">
      <alignment horizontal="left" vertical="center"/>
    </xf>
    <xf numFmtId="0" fontId="5" fillId="0" borderId="0" xfId="52" applyFont="1" applyFill="1" applyAlignment="1">
      <alignment vertical="center" wrapText="1"/>
    </xf>
    <xf numFmtId="0" fontId="5" fillId="0" borderId="0" xfId="52" applyFont="1" applyFill="1" applyBorder="1" applyAlignment="1">
      <alignment vertical="center"/>
    </xf>
    <xf numFmtId="0" fontId="5" fillId="0" borderId="0" xfId="0" applyFont="1" applyFill="1" applyBorder="1" applyAlignment="1">
      <alignment vertical="center" wrapText="1"/>
    </xf>
    <xf numFmtId="0" fontId="0" fillId="0" borderId="0" xfId="0" applyFill="1" applyAlignment="1">
      <alignment vertical="center" wrapText="1"/>
    </xf>
    <xf numFmtId="0" fontId="5" fillId="0" borderId="0" xfId="0" applyNumberFormat="1" applyFont="1" applyFill="1" applyBorder="1" applyAlignment="1">
      <alignment vertical="center" wrapText="1"/>
    </xf>
    <xf numFmtId="0" fontId="6" fillId="0" borderId="0" xfId="0" applyNumberFormat="1" applyFont="1" applyFill="1" applyAlignment="1">
      <alignment horizontal="center" vertical="center" wrapText="1"/>
    </xf>
    <xf numFmtId="0" fontId="3" fillId="0" borderId="0" xfId="0" applyNumberFormat="1" applyFont="1" applyFill="1" applyBorder="1" applyAlignment="1">
      <alignment vertical="center" wrapText="1"/>
    </xf>
    <xf numFmtId="0" fontId="9" fillId="0" borderId="1" xfId="0" applyNumberFormat="1" applyFont="1" applyFill="1" applyBorder="1" applyAlignment="1">
      <alignment horizontal="center" vertical="center" wrapText="1"/>
    </xf>
    <xf numFmtId="0" fontId="9" fillId="0" borderId="4" xfId="0" applyNumberFormat="1" applyFont="1" applyFill="1" applyBorder="1" applyAlignment="1">
      <alignment horizontal="center" vertical="center" wrapText="1"/>
    </xf>
    <xf numFmtId="0" fontId="9" fillId="0" borderId="1" xfId="0" applyNumberFormat="1" applyFont="1" applyFill="1" applyBorder="1" applyAlignment="1">
      <alignment vertical="center" wrapText="1"/>
    </xf>
    <xf numFmtId="176" fontId="9" fillId="0" borderId="1" xfId="0" applyNumberFormat="1" applyFont="1" applyFill="1" applyBorder="1" applyAlignment="1">
      <alignment horizontal="center" vertical="center" wrapText="1"/>
    </xf>
    <xf numFmtId="0" fontId="3" fillId="0" borderId="1" xfId="0" applyNumberFormat="1" applyFont="1" applyFill="1" applyBorder="1" applyAlignment="1">
      <alignment vertical="center" wrapText="1"/>
    </xf>
    <xf numFmtId="0" fontId="9" fillId="0" borderId="1" xfId="0" applyNumberFormat="1" applyFont="1" applyFill="1" applyBorder="1" applyAlignment="1">
      <alignment horizontal="left" vertical="center" wrapText="1"/>
    </xf>
    <xf numFmtId="0" fontId="9" fillId="0" borderId="6" xfId="0" applyNumberFormat="1" applyFont="1" applyFill="1" applyBorder="1" applyAlignment="1">
      <alignment horizontal="center" vertical="center" wrapText="1"/>
    </xf>
    <xf numFmtId="178" fontId="9" fillId="0" borderId="6" xfId="0" applyNumberFormat="1" applyFont="1" applyFill="1" applyBorder="1" applyAlignment="1">
      <alignment horizontal="center" vertical="center" wrapText="1"/>
    </xf>
    <xf numFmtId="0" fontId="10" fillId="0" borderId="0" xfId="0" applyNumberFormat="1" applyFont="1" applyFill="1" applyBorder="1" applyAlignment="1">
      <alignment vertical="center" wrapText="1"/>
    </xf>
    <xf numFmtId="0" fontId="11" fillId="0" borderId="0" xfId="0" applyNumberFormat="1" applyFont="1" applyFill="1" applyBorder="1" applyAlignment="1">
      <alignment vertical="center" wrapText="1"/>
    </xf>
    <xf numFmtId="0" fontId="5" fillId="0" borderId="0" xfId="0" applyFont="1" applyFill="1" applyBorder="1" applyAlignment="1">
      <alignment horizontal="center" vertical="center"/>
    </xf>
    <xf numFmtId="0" fontId="5" fillId="0" borderId="0" xfId="0" applyFont="1" applyFill="1" applyBorder="1" applyAlignment="1">
      <alignment horizontal="right" vertical="center"/>
    </xf>
    <xf numFmtId="0" fontId="5" fillId="0" borderId="0" xfId="0" applyFont="1" applyFill="1" applyAlignment="1">
      <alignment horizontal="center" vertical="center"/>
    </xf>
    <xf numFmtId="0" fontId="9" fillId="0" borderId="1" xfId="0" applyFont="1" applyFill="1" applyBorder="1" applyAlignment="1">
      <alignment horizontal="center" vertical="center"/>
    </xf>
    <xf numFmtId="0" fontId="3" fillId="0" borderId="1" xfId="0" applyNumberFormat="1" applyFont="1" applyFill="1" applyBorder="1" applyAlignment="1">
      <alignment horizontal="left" vertical="center" wrapText="1"/>
    </xf>
    <xf numFmtId="0" fontId="5" fillId="0" borderId="1" xfId="0" applyFont="1" applyFill="1" applyBorder="1" applyAlignment="1">
      <alignment vertical="center"/>
    </xf>
    <xf numFmtId="0" fontId="5" fillId="0" borderId="2" xfId="0" applyFont="1" applyFill="1" applyBorder="1" applyAlignment="1">
      <alignment vertical="center"/>
    </xf>
    <xf numFmtId="0" fontId="5" fillId="0" borderId="1" xfId="0" applyNumberFormat="1" applyFont="1" applyFill="1" applyBorder="1" applyAlignment="1">
      <alignment vertical="center" wrapText="1"/>
    </xf>
    <xf numFmtId="0" fontId="1" fillId="0" borderId="1" xfId="0" applyFont="1" applyFill="1" applyBorder="1">
      <alignment vertical="center"/>
    </xf>
    <xf numFmtId="0" fontId="0" fillId="0" borderId="1" xfId="0" applyFont="1" applyFill="1" applyBorder="1">
      <alignment vertical="center"/>
    </xf>
    <xf numFmtId="0" fontId="5" fillId="0" borderId="0" xfId="0" applyNumberFormat="1" applyFont="1" applyFill="1" applyBorder="1" applyAlignment="1">
      <alignment horizontal="right" vertical="center" wrapText="1"/>
    </xf>
    <xf numFmtId="0" fontId="5" fillId="0" borderId="0" xfId="0" applyFont="1" applyFill="1" applyAlignment="1">
      <alignment horizontal="right" vertical="center"/>
    </xf>
    <xf numFmtId="0" fontId="9"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0" fontId="5" fillId="0" borderId="0" xfId="0" applyFont="1" applyFill="1" applyBorder="1" applyAlignment="1"/>
    <xf numFmtId="0" fontId="5" fillId="0" borderId="0" xfId="0" applyFont="1" applyFill="1" applyAlignment="1"/>
    <xf numFmtId="178" fontId="5" fillId="0" borderId="0" xfId="0" applyNumberFormat="1" applyFont="1" applyFill="1" applyBorder="1" applyAlignment="1">
      <alignment horizontal="center" wrapText="1"/>
    </xf>
    <xf numFmtId="0" fontId="6" fillId="0" borderId="0" xfId="0" applyFont="1" applyFill="1" applyBorder="1" applyAlignment="1">
      <alignment horizontal="center" vertical="center"/>
    </xf>
    <xf numFmtId="178" fontId="6" fillId="0" borderId="0" xfId="0" applyNumberFormat="1" applyFont="1" applyFill="1" applyBorder="1" applyAlignment="1">
      <alignment horizontal="center" vertical="center"/>
    </xf>
    <xf numFmtId="0" fontId="3" fillId="0" borderId="0" xfId="0" applyFont="1" applyFill="1" applyBorder="1" applyAlignment="1">
      <alignment vertical="center" wrapText="1"/>
    </xf>
    <xf numFmtId="178" fontId="5" fillId="0" borderId="0"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wrapText="1"/>
      <protection locked="0"/>
    </xf>
    <xf numFmtId="178" fontId="9" fillId="0" borderId="4" xfId="0" applyNumberFormat="1" applyFont="1" applyFill="1" applyBorder="1" applyAlignment="1">
      <alignment horizontal="center" vertical="center" wrapText="1"/>
    </xf>
    <xf numFmtId="0" fontId="9" fillId="0" borderId="1" xfId="0" applyFont="1" applyFill="1" applyBorder="1" applyAlignment="1">
      <alignment vertical="center" wrapText="1"/>
    </xf>
    <xf numFmtId="0" fontId="9" fillId="0" borderId="1" xfId="0" applyFont="1" applyFill="1" applyBorder="1" applyAlignment="1">
      <alignment horizontal="left" vertical="center" wrapText="1"/>
    </xf>
    <xf numFmtId="178" fontId="9" fillId="0" borderId="1" xfId="54" applyNumberFormat="1" applyFont="1" applyFill="1" applyBorder="1" applyAlignment="1">
      <alignment horizontal="center" vertical="center" wrapText="1"/>
    </xf>
    <xf numFmtId="0" fontId="3" fillId="0" borderId="1" xfId="0" applyFont="1" applyFill="1" applyBorder="1" applyAlignment="1">
      <alignment vertical="center" wrapText="1"/>
    </xf>
    <xf numFmtId="0" fontId="9" fillId="0" borderId="1" xfId="54" applyNumberFormat="1" applyFont="1" applyFill="1" applyBorder="1" applyAlignment="1">
      <alignment horizontal="center" vertical="center" wrapText="1"/>
    </xf>
    <xf numFmtId="0" fontId="9" fillId="0" borderId="1" xfId="54" applyFont="1" applyFill="1" applyBorder="1" applyAlignment="1">
      <alignment horizontal="center" vertical="center" wrapText="1"/>
    </xf>
    <xf numFmtId="0" fontId="5" fillId="0" borderId="0" xfId="0" applyFont="1" applyFill="1" applyAlignment="1">
      <alignment horizontal="center"/>
    </xf>
    <xf numFmtId="0" fontId="8" fillId="0" borderId="1" xfId="0" applyFont="1" applyFill="1" applyBorder="1">
      <alignment vertical="center"/>
    </xf>
    <xf numFmtId="0" fontId="8" fillId="0" borderId="1" xfId="0" applyFont="1" applyFill="1" applyBorder="1" applyAlignment="1">
      <alignment horizontal="left" vertical="center" wrapText="1"/>
    </xf>
    <xf numFmtId="0" fontId="5" fillId="0" borderId="1" xfId="0" applyFont="1" applyFill="1" applyBorder="1" applyAlignment="1"/>
    <xf numFmtId="0" fontId="9" fillId="0" borderId="6" xfId="54" applyNumberFormat="1" applyFont="1" applyFill="1" applyBorder="1" applyAlignment="1">
      <alignment horizontal="center" vertical="center" wrapText="1"/>
    </xf>
    <xf numFmtId="0" fontId="9" fillId="0" borderId="8" xfId="54" applyNumberFormat="1" applyFont="1" applyFill="1" applyBorder="1" applyAlignment="1">
      <alignment horizontal="center" vertical="center" wrapText="1"/>
    </xf>
    <xf numFmtId="0" fontId="13" fillId="0" borderId="0" xfId="54" applyFont="1" applyFill="1" applyBorder="1" applyAlignment="1">
      <alignment horizontal="center" vertical="center" wrapText="1"/>
    </xf>
    <xf numFmtId="0" fontId="8" fillId="0" borderId="0" xfId="0" applyFont="1" applyFill="1">
      <alignment vertical="center"/>
    </xf>
    <xf numFmtId="178" fontId="5" fillId="0" borderId="0" xfId="0" applyNumberFormat="1" applyFont="1" applyFill="1" applyBorder="1" applyAlignment="1">
      <alignment horizontal="center"/>
    </xf>
    <xf numFmtId="0" fontId="3" fillId="0" borderId="0" xfId="0" applyFont="1" applyFill="1" applyBorder="1" applyAlignment="1">
      <alignment wrapText="1"/>
    </xf>
    <xf numFmtId="0" fontId="6" fillId="0" borderId="0" xfId="0" applyFont="1" applyFill="1" applyBorder="1" applyAlignment="1">
      <alignment horizontal="center"/>
    </xf>
    <xf numFmtId="178" fontId="6" fillId="0" borderId="0" xfId="0" applyNumberFormat="1" applyFont="1" applyFill="1" applyBorder="1" applyAlignment="1">
      <alignment horizontal="center"/>
    </xf>
    <xf numFmtId="0" fontId="3" fillId="0" borderId="0" xfId="0" applyFont="1" applyFill="1" applyBorder="1" applyAlignment="1">
      <alignment horizontal="left" vertical="center" wrapText="1"/>
    </xf>
    <xf numFmtId="179" fontId="9" fillId="0" borderId="1" xfId="0" applyNumberFormat="1" applyFont="1" applyFill="1" applyBorder="1" applyAlignment="1">
      <alignment horizontal="center" vertical="center" wrapText="1"/>
    </xf>
    <xf numFmtId="0" fontId="9" fillId="0" borderId="1" xfId="0" applyFont="1" applyFill="1" applyBorder="1" applyAlignment="1">
      <alignment horizontal="left" vertical="center"/>
    </xf>
    <xf numFmtId="0" fontId="3" fillId="0" borderId="1" xfId="0" applyFont="1" applyFill="1" applyBorder="1" applyAlignment="1" applyProtection="1">
      <alignment vertical="center"/>
      <protection locked="0"/>
    </xf>
    <xf numFmtId="0" fontId="3" fillId="0" borderId="0" xfId="0" applyFont="1" applyFill="1" applyBorder="1" applyAlignment="1"/>
    <xf numFmtId="178" fontId="9" fillId="0" borderId="0" xfId="0" applyNumberFormat="1" applyFont="1" applyFill="1" applyBorder="1" applyAlignment="1">
      <alignment horizontal="center"/>
    </xf>
    <xf numFmtId="178" fontId="3" fillId="0" borderId="0" xfId="0" applyNumberFormat="1" applyFont="1" applyFill="1" applyBorder="1" applyAlignment="1">
      <alignment horizontal="center"/>
    </xf>
    <xf numFmtId="0" fontId="5" fillId="0" borderId="0" xfId="0" applyFont="1" applyFill="1" applyBorder="1" applyAlignment="1">
      <alignment horizontal="right" vertical="center" wrapText="1"/>
    </xf>
    <xf numFmtId="0" fontId="9" fillId="0" borderId="6" xfId="0" applyFont="1" applyFill="1" applyBorder="1" applyAlignment="1">
      <alignment horizontal="center" vertical="center" wrapText="1"/>
    </xf>
    <xf numFmtId="0" fontId="5" fillId="0" borderId="0" xfId="0" applyFont="1" applyFill="1" applyBorder="1" applyAlignment="1">
      <alignment horizontal="center"/>
    </xf>
    <xf numFmtId="0" fontId="5" fillId="0" borderId="0" xfId="0" applyFont="1" applyFill="1" applyBorder="1" applyAlignment="1">
      <alignment horizontal="left"/>
    </xf>
    <xf numFmtId="0" fontId="8" fillId="0" borderId="0" xfId="0" applyFont="1" applyFill="1" applyAlignment="1">
      <alignment vertical="center"/>
    </xf>
    <xf numFmtId="0" fontId="6" fillId="0" borderId="0" xfId="0" applyFont="1" applyFill="1" applyAlignment="1" applyProtection="1">
      <alignment horizontal="center" vertical="center"/>
      <protection locked="0"/>
    </xf>
    <xf numFmtId="0" fontId="8" fillId="0" borderId="0" xfId="50" applyFont="1" applyFill="1" applyAlignment="1">
      <alignment horizontal="left" vertical="center" wrapText="1"/>
    </xf>
    <xf numFmtId="0" fontId="6" fillId="0" borderId="0" xfId="0" applyFont="1" applyFill="1" applyAlignment="1" applyProtection="1">
      <alignment vertical="center"/>
      <protection locked="0"/>
    </xf>
    <xf numFmtId="0" fontId="9" fillId="0" borderId="4" xfId="0" applyFont="1" applyFill="1" applyBorder="1" applyAlignment="1" applyProtection="1">
      <alignment horizontal="center" vertical="center" wrapText="1"/>
      <protection locked="0"/>
    </xf>
    <xf numFmtId="9" fontId="9" fillId="0" borderId="1" xfId="0" applyNumberFormat="1" applyFont="1" applyFill="1" applyBorder="1" applyAlignment="1">
      <alignment horizontal="center" vertical="center" wrapText="1"/>
    </xf>
    <xf numFmtId="0" fontId="9" fillId="0" borderId="6" xfId="0" applyFont="1" applyFill="1" applyBorder="1" applyAlignment="1" applyProtection="1">
      <alignment horizontal="center" vertical="center" wrapText="1"/>
      <protection locked="0"/>
    </xf>
    <xf numFmtId="178" fontId="9" fillId="0" borderId="1"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wrapText="1"/>
      <protection locked="0"/>
    </xf>
    <xf numFmtId="0" fontId="3" fillId="0" borderId="1" xfId="0" applyFont="1" applyFill="1" applyBorder="1" applyAlignment="1" applyProtection="1">
      <alignment horizontal="left" vertical="center"/>
      <protection locked="0"/>
    </xf>
    <xf numFmtId="3" fontId="3" fillId="0" borderId="1" xfId="0" applyNumberFormat="1" applyFont="1" applyFill="1" applyBorder="1" applyAlignment="1">
      <alignment horizontal="left" vertical="center"/>
    </xf>
    <xf numFmtId="0" fontId="5" fillId="0" borderId="1" xfId="0" applyFont="1" applyFill="1" applyBorder="1" applyAlignment="1">
      <alignment horizontal="center" vertical="center"/>
    </xf>
    <xf numFmtId="3" fontId="9" fillId="0" borderId="1" xfId="0" applyNumberFormat="1" applyFont="1" applyFill="1" applyBorder="1" applyAlignment="1">
      <alignment horizontal="left" vertical="center"/>
    </xf>
    <xf numFmtId="0" fontId="8" fillId="0" borderId="0" xfId="50" applyFont="1" applyFill="1" applyAlignment="1">
      <alignment horizontal="center" vertical="center" wrapText="1"/>
    </xf>
    <xf numFmtId="0" fontId="8" fillId="0" borderId="0" xfId="50" applyFont="1" applyFill="1" applyAlignment="1">
      <alignment horizontal="right" vertical="center" wrapText="1"/>
    </xf>
    <xf numFmtId="0" fontId="9" fillId="0" borderId="1" xfId="51" applyFont="1" applyFill="1" applyBorder="1" applyAlignment="1" applyProtection="1">
      <alignment horizontal="center" vertical="center" wrapText="1"/>
      <protection locked="0"/>
    </xf>
    <xf numFmtId="177" fontId="9" fillId="0" borderId="1" xfId="0" applyNumberFormat="1" applyFont="1" applyFill="1" applyBorder="1" applyAlignment="1">
      <alignment horizontal="center" vertical="center" wrapText="1"/>
    </xf>
    <xf numFmtId="177" fontId="9" fillId="0" borderId="4" xfId="0" applyNumberFormat="1" applyFont="1" applyFill="1" applyBorder="1" applyAlignment="1">
      <alignment horizontal="center" vertical="center" wrapText="1"/>
    </xf>
    <xf numFmtId="0" fontId="9" fillId="0" borderId="2" xfId="0" applyFont="1" applyFill="1" applyBorder="1" applyAlignment="1">
      <alignment horizontal="center" vertical="center" wrapText="1"/>
    </xf>
    <xf numFmtId="177" fontId="9" fillId="0" borderId="6" xfId="0" applyNumberFormat="1" applyFont="1" applyFill="1" applyBorder="1" applyAlignment="1">
      <alignment horizontal="center" vertical="center" wrapText="1"/>
    </xf>
    <xf numFmtId="0" fontId="3" fillId="0" borderId="1" xfId="51" applyFont="1" applyFill="1" applyBorder="1" applyAlignment="1">
      <alignment vertical="center"/>
    </xf>
    <xf numFmtId="176" fontId="9" fillId="0" borderId="1" xfId="0" applyNumberFormat="1" applyFont="1" applyFill="1" applyBorder="1" applyAlignment="1">
      <alignment horizontal="center" vertical="center"/>
    </xf>
    <xf numFmtId="0" fontId="3" fillId="0" borderId="1" xfId="51" applyFont="1" applyFill="1" applyBorder="1" applyAlignment="1">
      <alignment horizontal="left" vertical="center"/>
    </xf>
    <xf numFmtId="0" fontId="3" fillId="0" borderId="1" xfId="51" applyNumberFormat="1" applyFont="1" applyFill="1" applyBorder="1" applyAlignment="1">
      <alignment horizontal="left" vertical="center" wrapText="1"/>
    </xf>
    <xf numFmtId="0" fontId="3" fillId="0" borderId="1" xfId="51" applyFont="1" applyFill="1" applyBorder="1" applyAlignment="1">
      <alignment horizontal="left" vertical="center" wrapText="1"/>
    </xf>
    <xf numFmtId="178" fontId="9" fillId="0" borderId="4" xfId="0" applyNumberFormat="1" applyFont="1" applyFill="1" applyBorder="1" applyAlignment="1">
      <alignment horizontal="center" vertical="center"/>
    </xf>
    <xf numFmtId="176" fontId="9" fillId="0" borderId="4" xfId="0" applyNumberFormat="1" applyFont="1" applyFill="1" applyBorder="1" applyAlignment="1">
      <alignment horizontal="center" vertical="center"/>
    </xf>
    <xf numFmtId="178" fontId="9" fillId="0" borderId="6" xfId="0" applyNumberFormat="1" applyFont="1" applyFill="1" applyBorder="1" applyAlignment="1">
      <alignment horizontal="center" vertical="center"/>
    </xf>
    <xf numFmtId="176" fontId="9" fillId="0" borderId="6" xfId="0" applyNumberFormat="1" applyFont="1" applyFill="1" applyBorder="1" applyAlignment="1">
      <alignment horizontal="center" vertical="center"/>
    </xf>
    <xf numFmtId="0" fontId="3" fillId="0" borderId="1" xfId="51" applyFont="1" applyFill="1" applyBorder="1" applyAlignment="1">
      <alignment vertical="center" wrapText="1"/>
    </xf>
    <xf numFmtId="0" fontId="3" fillId="0" borderId="1" xfId="51" applyNumberFormat="1" applyFont="1" applyFill="1" applyBorder="1" applyAlignment="1">
      <alignment horizontal="left" vertical="center"/>
    </xf>
    <xf numFmtId="0" fontId="3" fillId="0" borderId="1" xfId="51" applyNumberFormat="1" applyFont="1" applyFill="1" applyBorder="1" applyAlignment="1">
      <alignment vertical="center"/>
    </xf>
    <xf numFmtId="0" fontId="9" fillId="0" borderId="3" xfId="0" applyFont="1" applyFill="1" applyBorder="1" applyAlignment="1">
      <alignment horizontal="center" vertical="center" wrapText="1"/>
    </xf>
    <xf numFmtId="0" fontId="9" fillId="0" borderId="4" xfId="0" applyFont="1" applyFill="1" applyBorder="1" applyAlignment="1">
      <alignment horizontal="center" vertical="center" wrapText="1"/>
    </xf>
    <xf numFmtId="178" fontId="3" fillId="0" borderId="1" xfId="0" applyNumberFormat="1" applyFont="1" applyFill="1" applyBorder="1" applyAlignment="1">
      <alignment horizontal="center" vertical="center" wrapText="1"/>
    </xf>
    <xf numFmtId="0" fontId="9" fillId="0" borderId="1" xfId="0" applyFont="1" applyFill="1" applyBorder="1" applyAlignment="1" applyProtection="1">
      <alignment horizontal="center" vertical="center"/>
      <protection locked="0"/>
    </xf>
    <xf numFmtId="0" fontId="9" fillId="0" borderId="1" xfId="51" applyFont="1" applyFill="1" applyBorder="1" applyAlignment="1">
      <alignment horizontal="left" vertical="center"/>
    </xf>
    <xf numFmtId="0" fontId="9" fillId="0" borderId="1" xfId="51" applyFont="1" applyFill="1" applyBorder="1" applyAlignment="1" applyProtection="1">
      <alignment horizontal="left" vertical="center"/>
      <protection locked="0"/>
    </xf>
    <xf numFmtId="178" fontId="9" fillId="0" borderId="1" xfId="0" applyNumberFormat="1" applyFont="1" applyFill="1" applyBorder="1" applyAlignment="1" applyProtection="1">
      <alignment horizontal="center" vertical="center"/>
      <protection locked="0"/>
    </xf>
    <xf numFmtId="0" fontId="9" fillId="0" borderId="1" xfId="51" applyFont="1" applyFill="1" applyBorder="1" applyAlignment="1" applyProtection="1">
      <alignment horizontal="center" vertical="center"/>
      <protection locked="0"/>
    </xf>
    <xf numFmtId="0" fontId="9" fillId="0" borderId="1" xfId="51" applyNumberFormat="1" applyFont="1" applyFill="1" applyBorder="1" applyAlignment="1">
      <alignment horizontal="center" vertical="center"/>
    </xf>
    <xf numFmtId="178" fontId="9" fillId="0" borderId="1" xfId="0" applyNumberFormat="1" applyFont="1" applyFill="1" applyBorder="1" applyAlignment="1" applyProtection="1">
      <alignment horizontal="center" vertical="center"/>
    </xf>
    <xf numFmtId="0" fontId="14" fillId="0" borderId="0" xfId="0" applyFont="1" applyFill="1" applyBorder="1" applyAlignment="1"/>
    <xf numFmtId="0" fontId="14" fillId="0" borderId="0" xfId="0" applyFont="1" applyFill="1" applyBorder="1" applyAlignment="1">
      <alignment horizontal="center"/>
    </xf>
    <xf numFmtId="0" fontId="0" fillId="0" borderId="0" xfId="0" applyFill="1">
      <alignment vertical="center"/>
    </xf>
    <xf numFmtId="178" fontId="5" fillId="0" borderId="0" xfId="0" applyNumberFormat="1" applyFont="1" applyFill="1" applyAlignment="1">
      <alignment horizontal="center"/>
    </xf>
    <xf numFmtId="178" fontId="5" fillId="0" borderId="0" xfId="0" applyNumberFormat="1" applyFont="1" applyFill="1" applyBorder="1" applyAlignment="1"/>
    <xf numFmtId="178" fontId="5" fillId="0" borderId="0" xfId="0" applyNumberFormat="1" applyFont="1" applyFill="1" applyAlignment="1">
      <alignment horizontal="center" vertical="center"/>
    </xf>
    <xf numFmtId="178" fontId="9" fillId="0" borderId="4" xfId="0" applyNumberFormat="1" applyFont="1" applyFill="1" applyBorder="1" applyAlignment="1" applyProtection="1">
      <alignment horizontal="center" vertical="center" wrapText="1"/>
      <protection locked="0"/>
    </xf>
    <xf numFmtId="178" fontId="9" fillId="0" borderId="6" xfId="0" applyNumberFormat="1" applyFont="1" applyFill="1" applyBorder="1" applyAlignment="1" applyProtection="1">
      <alignment horizontal="center" vertical="center" wrapText="1"/>
      <protection locked="0"/>
    </xf>
    <xf numFmtId="176" fontId="9"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horizontal="left" vertical="center"/>
    </xf>
    <xf numFmtId="0" fontId="3" fillId="0" borderId="1" xfId="0" applyFont="1" applyFill="1" applyBorder="1" applyAlignment="1">
      <alignment vertical="center" wrapText="1"/>
    </xf>
    <xf numFmtId="178" fontId="9" fillId="0" borderId="1" xfId="0" applyNumberFormat="1" applyFont="1" applyFill="1" applyBorder="1" applyAlignment="1">
      <alignment horizontal="center" vertical="center" wrapText="1"/>
    </xf>
    <xf numFmtId="178" fontId="9" fillId="0" borderId="1" xfId="0" applyNumberFormat="1" applyFont="1" applyFill="1" applyBorder="1" applyAlignment="1" applyProtection="1">
      <alignment horizontal="center" vertical="center"/>
      <protection locked="0"/>
    </xf>
    <xf numFmtId="176" fontId="9" fillId="0" borderId="1" xfId="0" applyNumberFormat="1" applyFont="1" applyFill="1" applyBorder="1" applyAlignment="1" applyProtection="1">
      <alignment horizontal="center" vertical="center"/>
      <protection locked="0"/>
    </xf>
    <xf numFmtId="3" fontId="3" fillId="0" borderId="1" xfId="0" applyNumberFormat="1" applyFont="1" applyFill="1" applyBorder="1" applyAlignment="1">
      <alignment vertical="center"/>
    </xf>
    <xf numFmtId="0" fontId="3" fillId="0" borderId="1" xfId="32" applyFont="1" applyFill="1" applyBorder="1" applyAlignment="1" applyProtection="1">
      <alignment vertical="center"/>
      <protection locked="0"/>
    </xf>
    <xf numFmtId="178" fontId="9" fillId="0" borderId="1" xfId="0" applyNumberFormat="1" applyFont="1" applyFill="1" applyBorder="1" applyAlignment="1" applyProtection="1">
      <alignment horizontal="center" vertical="center"/>
      <protection locked="0"/>
    </xf>
    <xf numFmtId="0" fontId="3" fillId="0" borderId="1" xfId="0" applyFont="1" applyFill="1" applyBorder="1" applyAlignment="1">
      <alignment vertical="center"/>
    </xf>
    <xf numFmtId="0" fontId="9" fillId="0" borderId="1" xfId="0" applyFont="1" applyFill="1" applyBorder="1" applyAlignment="1">
      <alignment horizontal="center" vertical="center"/>
    </xf>
    <xf numFmtId="176" fontId="9" fillId="0" borderId="1" xfId="0" applyNumberFormat="1" applyFont="1" applyFill="1" applyBorder="1" applyAlignment="1">
      <alignment horizontal="center" vertical="center"/>
    </xf>
    <xf numFmtId="178" fontId="9" fillId="0" borderId="1" xfId="32" applyNumberFormat="1" applyFont="1" applyFill="1" applyBorder="1" applyAlignment="1" applyProtection="1">
      <alignment horizontal="center" vertical="center"/>
      <protection locked="0"/>
    </xf>
    <xf numFmtId="180" fontId="3" fillId="0" borderId="1" xfId="0" applyNumberFormat="1" applyFont="1" applyFill="1" applyBorder="1" applyAlignment="1" applyProtection="1">
      <alignment horizontal="left" vertical="center"/>
      <protection locked="0"/>
    </xf>
    <xf numFmtId="178" fontId="3" fillId="0" borderId="1" xfId="0" applyNumberFormat="1" applyFont="1" applyFill="1" applyBorder="1" applyAlignment="1" applyProtection="1">
      <alignment horizontal="left" vertical="center"/>
      <protection locked="0"/>
    </xf>
    <xf numFmtId="178" fontId="5" fillId="0" borderId="0" xfId="0" applyNumberFormat="1" applyFont="1" applyFill="1" applyAlignment="1">
      <alignment horizontal="right" vertical="center" wrapText="1"/>
    </xf>
    <xf numFmtId="0" fontId="5" fillId="0" borderId="0" xfId="0" applyFont="1" applyFill="1" applyAlignment="1">
      <alignment horizontal="right" vertical="center" wrapText="1"/>
    </xf>
    <xf numFmtId="178" fontId="9" fillId="0" borderId="1" xfId="0" applyNumberFormat="1" applyFont="1" applyFill="1" applyBorder="1" applyAlignment="1">
      <alignment horizontal="left" vertical="center" wrapText="1"/>
    </xf>
    <xf numFmtId="178" fontId="9"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178" fontId="9" fillId="0" borderId="7" xfId="0" applyNumberFormat="1" applyFont="1" applyFill="1" applyBorder="1" applyAlignment="1" applyProtection="1">
      <alignment horizontal="center" vertical="center"/>
      <protection locked="0"/>
    </xf>
    <xf numFmtId="178" fontId="9" fillId="0" borderId="0" xfId="0" applyNumberFormat="1" applyFont="1" applyFill="1" applyBorder="1" applyAlignment="1" applyProtection="1">
      <alignment horizontal="center" vertical="center"/>
      <protection locked="0"/>
    </xf>
    <xf numFmtId="178" fontId="9" fillId="0" borderId="0" xfId="0" applyNumberFormat="1" applyFont="1" applyFill="1" applyBorder="1" applyAlignment="1">
      <alignment horizontal="center" vertical="center"/>
    </xf>
    <xf numFmtId="0" fontId="9" fillId="0" borderId="9" xfId="0" applyFont="1" applyFill="1" applyBorder="1" applyAlignment="1">
      <alignment horizontal="center" vertical="center"/>
    </xf>
    <xf numFmtId="178" fontId="9" fillId="0" borderId="2" xfId="0" applyNumberFormat="1" applyFont="1" applyFill="1" applyBorder="1" applyAlignment="1">
      <alignment horizontal="center" vertical="center"/>
    </xf>
    <xf numFmtId="0" fontId="5" fillId="0" borderId="0" xfId="0" applyFont="1" applyFill="1" applyBorder="1" applyAlignment="1"/>
    <xf numFmtId="0" fontId="8" fillId="0" borderId="0" xfId="0" applyFont="1" applyFill="1" applyAlignment="1">
      <alignment vertical="center"/>
    </xf>
    <xf numFmtId="178" fontId="9" fillId="0" borderId="1" xfId="0" applyNumberFormat="1" applyFont="1" applyFill="1" applyBorder="1" applyAlignment="1">
      <alignment vertical="center"/>
    </xf>
    <xf numFmtId="0" fontId="5" fillId="0" borderId="1" xfId="0" applyFont="1" applyFill="1" applyBorder="1" applyAlignment="1">
      <alignment horizontal="center"/>
    </xf>
    <xf numFmtId="178" fontId="3" fillId="0" borderId="1" xfId="0" applyNumberFormat="1" applyFont="1" applyFill="1" applyBorder="1" applyAlignment="1">
      <alignment horizontal="center"/>
    </xf>
    <xf numFmtId="3" fontId="9" fillId="0" borderId="1" xfId="0" applyNumberFormat="1" applyFont="1" applyFill="1" applyBorder="1" applyAlignment="1">
      <alignment horizontal="center" vertical="center"/>
    </xf>
    <xf numFmtId="0" fontId="9" fillId="0" borderId="1" xfId="51" applyFont="1" applyFill="1" applyBorder="1" applyAlignment="1">
      <alignment horizontal="center" vertical="center"/>
    </xf>
    <xf numFmtId="1" fontId="3" fillId="0" borderId="1" xfId="53" applyNumberFormat="1" applyFont="1" applyFill="1" applyBorder="1" applyAlignment="1" applyProtection="1">
      <alignment vertical="center"/>
      <protection locked="0"/>
    </xf>
    <xf numFmtId="1" fontId="9" fillId="0" borderId="1" xfId="53" applyNumberFormat="1" applyFont="1" applyFill="1" applyBorder="1" applyAlignment="1" applyProtection="1">
      <alignment horizontal="center" vertical="center"/>
      <protection locked="0"/>
    </xf>
    <xf numFmtId="178" fontId="9" fillId="0" borderId="1" xfId="53" applyNumberFormat="1" applyFont="1" applyFill="1" applyBorder="1" applyAlignment="1" applyProtection="1">
      <alignment horizontal="center" vertical="center"/>
      <protection locked="0"/>
    </xf>
    <xf numFmtId="178" fontId="9" fillId="0" borderId="1" xfId="51" applyNumberFormat="1" applyFont="1" applyFill="1" applyBorder="1" applyAlignment="1" applyProtection="1">
      <alignment horizontal="center" vertical="center"/>
      <protection locked="0"/>
    </xf>
    <xf numFmtId="178" fontId="9" fillId="0" borderId="1" xfId="51" applyNumberFormat="1" applyFont="1" applyFill="1" applyBorder="1" applyAlignment="1">
      <alignment horizontal="center" vertical="center"/>
    </xf>
    <xf numFmtId="0" fontId="15" fillId="0" borderId="0" xfId="0" applyFont="1" applyFill="1" applyAlignment="1">
      <alignment vertical="center"/>
    </xf>
    <xf numFmtId="0" fontId="16" fillId="0" borderId="0" xfId="0" applyFont="1" applyFill="1" applyAlignment="1">
      <alignment horizontal="center" vertical="center"/>
    </xf>
    <xf numFmtId="0" fontId="17" fillId="0" borderId="0" xfId="0" applyFont="1" applyFill="1" applyAlignment="1">
      <alignment vertical="center"/>
    </xf>
    <xf numFmtId="0" fontId="18" fillId="0" borderId="0" xfId="0" applyNumberFormat="1" applyFont="1" applyFill="1" applyAlignment="1">
      <alignment horizontal="center" vertical="center" wrapText="1"/>
    </xf>
    <xf numFmtId="0" fontId="19" fillId="0" borderId="0" xfId="0" applyFont="1" applyFill="1" applyBorder="1" applyAlignment="1"/>
    <xf numFmtId="0" fontId="20" fillId="0" borderId="0" xfId="0" applyFont="1" applyFill="1" applyBorder="1" applyAlignment="1"/>
    <xf numFmtId="0" fontId="21" fillId="0" borderId="0" xfId="0" applyFont="1" applyFill="1" applyAlignment="1">
      <alignment horizontal="center"/>
    </xf>
    <xf numFmtId="0" fontId="22" fillId="0" borderId="0" xfId="0" applyFont="1" applyFill="1" applyBorder="1" applyAlignment="1"/>
    <xf numFmtId="0" fontId="21" fillId="0" borderId="0" xfId="0" applyFont="1" applyFill="1" applyBorder="1" applyAlignment="1">
      <alignment horizontal="center"/>
    </xf>
    <xf numFmtId="0" fontId="23" fillId="0" borderId="0" xfId="0" applyFont="1" applyFill="1" applyBorder="1" applyAlignment="1">
      <alignment horizontal="center"/>
    </xf>
    <xf numFmtId="0" fontId="24" fillId="0" borderId="0" xfId="0" applyFont="1" applyAlignment="1">
      <alignment horizontal="center" vertical="center"/>
    </xf>
  </cellXfs>
  <cellStyles count="55">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常规_西安" xfId="32"/>
    <cellStyle name="适中" xfId="33" builtinId="28"/>
    <cellStyle name="20% - 强调文字颜色 5" xfId="34" builtinId="46"/>
    <cellStyle name="强调文字颜色 1" xfId="35" builtinId="29"/>
    <cellStyle name="20% - 强调文字颜色 1" xfId="36" builtinId="30"/>
    <cellStyle name="40% - 强调文字颜色 1" xfId="37" builtinId="31"/>
    <cellStyle name="20% - 强调文字颜色 2" xfId="38" builtinId="34"/>
    <cellStyle name="40% - 强调文字颜色 2" xfId="39" builtinId="35"/>
    <cellStyle name="强调文字颜色 3" xfId="40" builtinId="37"/>
    <cellStyle name="强调文字颜色 4" xfId="41" builtinId="41"/>
    <cellStyle name="20% - 强调文字颜色 4" xfId="42" builtinId="42"/>
    <cellStyle name="40% - 强调文字颜色 4" xfId="43" builtinId="43"/>
    <cellStyle name="强调文字颜色 5" xfId="44" builtinId="45"/>
    <cellStyle name="40% - 强调文字颜色 5" xfId="45" builtinId="47"/>
    <cellStyle name="60% - 强调文字颜色 5" xfId="46" builtinId="48"/>
    <cellStyle name="强调文字颜色 6" xfId="47" builtinId="49"/>
    <cellStyle name="40% - 强调文字颜色 6" xfId="48" builtinId="51"/>
    <cellStyle name="60% - 强调文字颜色 6" xfId="49" builtinId="52"/>
    <cellStyle name="常规_Sheet1" xfId="50"/>
    <cellStyle name="常规_2011年预算草案表（调整报人大）" xfId="51"/>
    <cellStyle name="常规_2015年预算（报市）" xfId="52"/>
    <cellStyle name="3232" xfId="53"/>
    <cellStyle name="常规 2" xfId="54"/>
  </cellStyles>
  <tableStyles count="0" defaultTableStyle="TableStyleMedium2" defaultPivotStyle="PivotStyleLight16"/>
  <colors>
    <mruColors>
      <color rgb="007030A0"/>
      <color rgb="00FF0000"/>
      <color rgb="00FFFF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externalLink" Target="externalLinks/externalLink2.xml"/><Relationship Id="rId12" Type="http://schemas.openxmlformats.org/officeDocument/2006/relationships/externalLink" Target="externalLinks/externalLink1.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39044;&#31639;&#32929;&#24037;&#20316;&#25991;&#26723;\2021&#24180;&#24037;&#20316;&#25991;&#26723;\&#30733;&#25903;&#20986;&#65288;&#26041;&#26696;&#19968;&#65289;.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9044;&#31639;&#32929;&#24037;&#20316;&#25991;&#26723;\2021&#24180;&#24037;&#20316;&#25991;&#26723;\2021&#24180;&#39044;&#31639;&#32534;&#21046;\&#25253;&#20154;&#22823;\2021&#24180;&#36130;&#25919;&#39044;&#31639;&#30456;&#20851;&#34920;&#26684;&#65288;3.10&#65289;&#26377;&#20844;&#24335;.xlsx"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1.1"/>
      <sheetName val="1.2"/>
      <sheetName val="2.1"/>
      <sheetName val="2.2"/>
    </sheetNames>
    <sheetDataSet>
      <sheetData sheetId="0" refreshError="1">
        <row r="4">
          <cell r="F4">
            <v>24235.47</v>
          </cell>
        </row>
      </sheetData>
      <sheetData sheetId="1" refreshError="1">
        <row r="5">
          <cell r="F5">
            <v>19006</v>
          </cell>
        </row>
      </sheetData>
      <sheetData sheetId="2" refreshError="1"/>
      <sheetData sheetId="3" refreshError="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封面"/>
      <sheetName val="目录"/>
      <sheetName val="表一"/>
      <sheetName val="表二"/>
      <sheetName val="表三"/>
      <sheetName val="表四"/>
      <sheetName val="表五"/>
      <sheetName val="表六"/>
      <sheetName val="表七"/>
      <sheetName val="表八"/>
      <sheetName val="表九"/>
      <sheetName val="表十"/>
      <sheetName val="表十一"/>
    </sheetNames>
    <sheetDataSet>
      <sheetData sheetId="0"/>
      <sheetData sheetId="1"/>
      <sheetData sheetId="2"/>
      <sheetData sheetId="3"/>
      <sheetData sheetId="4"/>
      <sheetData sheetId="5">
        <row r="5">
          <cell r="F5">
            <v>11550</v>
          </cell>
        </row>
        <row r="6">
          <cell r="F6">
            <v>600</v>
          </cell>
        </row>
        <row r="7">
          <cell r="F7">
            <v>800</v>
          </cell>
        </row>
        <row r="8">
          <cell r="F8">
            <v>50</v>
          </cell>
        </row>
        <row r="9">
          <cell r="F9">
            <v>50</v>
          </cell>
        </row>
        <row r="10">
          <cell r="F10">
            <v>9450</v>
          </cell>
        </row>
        <row r="11">
          <cell r="F11">
            <v>600</v>
          </cell>
        </row>
        <row r="13">
          <cell r="F13">
            <v>1050</v>
          </cell>
        </row>
        <row r="14">
          <cell r="F14">
            <v>150</v>
          </cell>
        </row>
        <row r="15">
          <cell r="F15">
            <v>100</v>
          </cell>
        </row>
        <row r="16">
          <cell r="F16">
            <v>450</v>
          </cell>
        </row>
        <row r="17">
          <cell r="F17">
            <v>200</v>
          </cell>
        </row>
        <row r="18">
          <cell r="F18">
            <v>150</v>
          </cell>
        </row>
        <row r="20">
          <cell r="F20">
            <v>700</v>
          </cell>
        </row>
        <row r="21">
          <cell r="F21">
            <v>200</v>
          </cell>
        </row>
        <row r="22">
          <cell r="F22">
            <v>500</v>
          </cell>
        </row>
        <row r="23">
          <cell r="F23">
            <v>200</v>
          </cell>
        </row>
        <row r="24">
          <cell r="F24">
            <v>1500</v>
          </cell>
        </row>
        <row r="25">
          <cell r="F25">
            <v>100</v>
          </cell>
        </row>
        <row r="26">
          <cell r="F26">
            <v>500</v>
          </cell>
        </row>
        <row r="27">
          <cell r="F27">
            <v>1000</v>
          </cell>
        </row>
        <row r="28">
          <cell r="F28">
            <v>1150</v>
          </cell>
        </row>
        <row r="29">
          <cell r="F29">
            <v>500</v>
          </cell>
        </row>
        <row r="30">
          <cell r="F30">
            <v>650</v>
          </cell>
        </row>
        <row r="31">
          <cell r="F31">
            <v>2410</v>
          </cell>
        </row>
        <row r="32">
          <cell r="F32">
            <v>500</v>
          </cell>
        </row>
        <row r="35">
          <cell r="F35">
            <v>600</v>
          </cell>
        </row>
        <row r="36">
          <cell r="F36">
            <v>3000</v>
          </cell>
        </row>
        <row r="37">
          <cell r="F37">
            <v>5334</v>
          </cell>
        </row>
      </sheetData>
      <sheetData sheetId="6">
        <row r="6">
          <cell r="F6">
            <v>6205</v>
          </cell>
        </row>
        <row r="12">
          <cell r="F12">
            <v>664</v>
          </cell>
        </row>
        <row r="16">
          <cell r="F16">
            <v>8073</v>
          </cell>
        </row>
        <row r="33">
          <cell r="F33">
            <v>8117</v>
          </cell>
        </row>
        <row r="48">
          <cell r="F48">
            <v>1996</v>
          </cell>
        </row>
        <row r="68">
          <cell r="F68">
            <v>480</v>
          </cell>
        </row>
        <row r="72">
          <cell r="F72">
            <v>1530</v>
          </cell>
        </row>
        <row r="76">
          <cell r="F76">
            <v>500</v>
          </cell>
        </row>
        <row r="78">
          <cell r="F78">
            <v>518</v>
          </cell>
        </row>
      </sheetData>
      <sheetData sheetId="7"/>
      <sheetData sheetId="8"/>
      <sheetData sheetId="9"/>
      <sheetData sheetId="10"/>
      <sheetData sheetId="11"/>
      <sheetData sheetId="12"/>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N18"/>
  <sheetViews>
    <sheetView workbookViewId="0">
      <selection activeCell="I24" sqref="I24"/>
    </sheetView>
  </sheetViews>
  <sheetFormatPr defaultColWidth="9" defaultRowHeight="14.25"/>
  <cols>
    <col min="1" max="4" width="9" style="107"/>
    <col min="5" max="5" width="11.5" style="107" customWidth="1"/>
    <col min="6" max="6" width="11.75" style="107" customWidth="1"/>
    <col min="7" max="7" width="14" style="107" customWidth="1"/>
    <col min="8" max="256" width="9" style="107"/>
    <col min="257" max="16384" width="9" style="46"/>
  </cols>
  <sheetData>
    <row r="1" ht="23.25" customHeight="1" spans="9:14">
      <c r="I1" s="188"/>
      <c r="J1" s="188"/>
      <c r="K1" s="241"/>
      <c r="L1" s="143"/>
      <c r="M1" s="242"/>
      <c r="N1" s="242"/>
    </row>
    <row r="2" ht="23.25" customHeight="1" spans="8:10">
      <c r="H2" s="188"/>
      <c r="I2" s="188"/>
      <c r="J2" s="188"/>
    </row>
    <row r="3" ht="33" customHeight="1" spans="1:14">
      <c r="A3" s="235" t="s">
        <v>0</v>
      </c>
      <c r="B3" s="235"/>
      <c r="C3" s="235"/>
      <c r="D3" s="235"/>
      <c r="E3" s="235"/>
      <c r="F3" s="235"/>
      <c r="G3" s="235"/>
      <c r="H3" s="235"/>
      <c r="I3" s="235"/>
      <c r="J3" s="235"/>
      <c r="K3" s="235"/>
      <c r="L3" s="235"/>
      <c r="M3" s="235"/>
      <c r="N3" s="235"/>
    </row>
    <row r="10" ht="21" customHeight="1" spans="6:6">
      <c r="F10" s="236"/>
    </row>
    <row r="11" ht="15.75" customHeight="1" spans="1:13">
      <c r="A11" s="237"/>
      <c r="B11" s="237"/>
      <c r="C11" s="237"/>
      <c r="D11" s="237"/>
      <c r="E11" s="237"/>
      <c r="F11" s="237"/>
      <c r="G11" s="237"/>
      <c r="H11" s="237"/>
      <c r="I11" s="237"/>
      <c r="J11" s="237"/>
      <c r="K11" s="237"/>
      <c r="L11" s="237"/>
      <c r="M11" s="237"/>
    </row>
    <row r="12" ht="15.75" customHeight="1" spans="1:13">
      <c r="A12" s="237"/>
      <c r="B12" s="237"/>
      <c r="C12" s="237"/>
      <c r="D12" s="237"/>
      <c r="E12" s="237"/>
      <c r="F12" s="237"/>
      <c r="G12" s="237"/>
      <c r="H12" s="237"/>
      <c r="I12" s="237"/>
      <c r="J12" s="237"/>
      <c r="K12" s="237"/>
      <c r="L12" s="237"/>
      <c r="M12" s="237"/>
    </row>
    <row r="13" ht="49" customHeight="1" spans="1:13">
      <c r="A13" s="237"/>
      <c r="B13" s="237"/>
      <c r="C13" s="237"/>
      <c r="D13" s="237"/>
      <c r="E13" s="237"/>
      <c r="F13" s="237"/>
      <c r="G13" s="237"/>
      <c r="H13" s="237"/>
      <c r="I13" s="237"/>
      <c r="J13" s="237"/>
      <c r="K13" s="237"/>
      <c r="L13" s="237"/>
      <c r="M13" s="237"/>
    </row>
    <row r="14" ht="24" customHeight="1" spans="1:14">
      <c r="A14" s="238" t="s">
        <v>1</v>
      </c>
      <c r="B14" s="238"/>
      <c r="C14" s="238"/>
      <c r="D14" s="238"/>
      <c r="E14" s="238"/>
      <c r="F14" s="238"/>
      <c r="G14" s="238"/>
      <c r="H14" s="238"/>
      <c r="I14" s="238"/>
      <c r="J14" s="238"/>
      <c r="K14" s="238"/>
      <c r="L14" s="238"/>
      <c r="M14" s="238"/>
      <c r="N14" s="238"/>
    </row>
    <row r="15" ht="24" customHeight="1" spans="1:13">
      <c r="A15" s="239"/>
      <c r="B15" s="239"/>
      <c r="C15" s="240"/>
      <c r="D15" s="240"/>
      <c r="E15" s="240"/>
      <c r="F15" s="240"/>
      <c r="G15" s="240"/>
      <c r="H15" s="239"/>
      <c r="I15" s="239"/>
      <c r="J15" s="239"/>
      <c r="K15" s="239"/>
      <c r="L15" s="239"/>
      <c r="M15" s="239"/>
    </row>
    <row r="16" ht="24" customHeight="1" spans="1:14">
      <c r="A16" s="238" t="s">
        <v>2</v>
      </c>
      <c r="B16" s="238"/>
      <c r="C16" s="238"/>
      <c r="D16" s="238"/>
      <c r="E16" s="238"/>
      <c r="F16" s="238"/>
      <c r="G16" s="238"/>
      <c r="H16" s="238"/>
      <c r="I16" s="238"/>
      <c r="J16" s="238"/>
      <c r="K16" s="238"/>
      <c r="L16" s="238"/>
      <c r="M16" s="238"/>
      <c r="N16" s="238"/>
    </row>
    <row r="17" ht="24" customHeight="1" spans="1:13">
      <c r="A17" s="239"/>
      <c r="B17" s="239"/>
      <c r="C17" s="239"/>
      <c r="D17" s="239"/>
      <c r="E17" s="239"/>
      <c r="F17" s="239"/>
      <c r="G17" s="239"/>
      <c r="H17" s="239"/>
      <c r="I17" s="239"/>
      <c r="J17" s="239"/>
      <c r="K17" s="239"/>
      <c r="L17" s="239"/>
      <c r="M17" s="239"/>
    </row>
    <row r="18" ht="24" customHeight="1" spans="1:14">
      <c r="A18" s="238" t="s">
        <v>3</v>
      </c>
      <c r="B18" s="238"/>
      <c r="C18" s="238"/>
      <c r="D18" s="238"/>
      <c r="E18" s="238"/>
      <c r="F18" s="238"/>
      <c r="G18" s="238"/>
      <c r="H18" s="238"/>
      <c r="I18" s="238"/>
      <c r="J18" s="238"/>
      <c r="K18" s="238"/>
      <c r="L18" s="238"/>
      <c r="M18" s="238"/>
      <c r="N18" s="238"/>
    </row>
  </sheetData>
  <mergeCells count="4">
    <mergeCell ref="A3:N3"/>
    <mergeCell ref="A14:N14"/>
    <mergeCell ref="A16:N16"/>
    <mergeCell ref="A18:N18"/>
  </mergeCells>
  <printOptions horizontalCentered="1"/>
  <pageMargins left="0.393055555555556" right="0.393055555555556" top="0.751388888888889" bottom="0.751388888888889" header="0.30625" footer="0.30625"/>
  <pageSetup paperSize="9" orientation="landscape" horizontalDpi="600" verticalDpi="600"/>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1:C11"/>
  <sheetViews>
    <sheetView workbookViewId="0">
      <selection activeCell="D13" sqref="D13"/>
    </sheetView>
  </sheetViews>
  <sheetFormatPr defaultColWidth="9" defaultRowHeight="13.5" outlineLevelCol="2"/>
  <cols>
    <col min="1" max="1" width="9" style="47"/>
    <col min="2" max="2" width="8.125" style="232" customWidth="1"/>
    <col min="3" max="3" width="89.75" style="47" customWidth="1"/>
    <col min="4" max="16384" width="9" style="47"/>
  </cols>
  <sheetData>
    <row r="1" ht="30" customHeight="1" spans="3:3">
      <c r="C1" s="233" t="s">
        <v>4</v>
      </c>
    </row>
    <row r="2" ht="32" customHeight="1"/>
    <row r="3" ht="30" customHeight="1" spans="2:3">
      <c r="B3" s="232" t="s">
        <v>5</v>
      </c>
      <c r="C3" s="234" t="s">
        <v>6</v>
      </c>
    </row>
    <row r="4" ht="30" customHeight="1" spans="2:3">
      <c r="B4" s="232" t="s">
        <v>7</v>
      </c>
      <c r="C4" s="234" t="s">
        <v>8</v>
      </c>
    </row>
    <row r="5" ht="30" customHeight="1" spans="2:3">
      <c r="B5" s="232" t="s">
        <v>9</v>
      </c>
      <c r="C5" s="234" t="s">
        <v>10</v>
      </c>
    </row>
    <row r="6" ht="30" customHeight="1" spans="2:3">
      <c r="B6" s="232" t="s">
        <v>11</v>
      </c>
      <c r="C6" s="234" t="s">
        <v>12</v>
      </c>
    </row>
    <row r="7" ht="30" customHeight="1" spans="2:3">
      <c r="B7" s="232" t="s">
        <v>13</v>
      </c>
      <c r="C7" s="234" t="s">
        <v>14</v>
      </c>
    </row>
    <row r="8" ht="30" customHeight="1" spans="2:3">
      <c r="B8" s="232" t="s">
        <v>15</v>
      </c>
      <c r="C8" s="234" t="s">
        <v>16</v>
      </c>
    </row>
    <row r="9" ht="30" customHeight="1" spans="2:3">
      <c r="B9" s="232" t="s">
        <v>17</v>
      </c>
      <c r="C9" s="234" t="s">
        <v>18</v>
      </c>
    </row>
    <row r="10" ht="30" customHeight="1" spans="2:3">
      <c r="B10" s="232" t="s">
        <v>19</v>
      </c>
      <c r="C10" s="234" t="s">
        <v>20</v>
      </c>
    </row>
    <row r="11" ht="30" customHeight="1" spans="2:3">
      <c r="B11" s="232" t="s">
        <v>21</v>
      </c>
      <c r="C11" s="234" t="s">
        <v>22</v>
      </c>
    </row>
  </sheetData>
  <printOptions horizontalCentered="1"/>
  <pageMargins left="0.751388888888889" right="0.751388888888889" top="0.786805555555556" bottom="0.393055555555556" header="0.511805555555556" footer="0.511805555555556"/>
  <pageSetup paperSize="9"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101"/>
  <sheetViews>
    <sheetView showZeros="0" workbookViewId="0">
      <pane xSplit="1" ySplit="4" topLeftCell="B5" activePane="bottomRight" state="frozen"/>
      <selection/>
      <selection pane="topRight"/>
      <selection pane="bottomLeft"/>
      <selection pane="bottomRight" activeCell="A23" sqref="$A23:$XFD24"/>
    </sheetView>
  </sheetViews>
  <sheetFormatPr defaultColWidth="9" defaultRowHeight="14.25"/>
  <cols>
    <col min="1" max="1" width="45.625" style="107" customWidth="1"/>
    <col min="2" max="2" width="8.125" style="143" hidden="1" customWidth="1"/>
    <col min="3" max="5" width="8.125" style="122" hidden="1" customWidth="1"/>
    <col min="6" max="10" width="8.125" style="190" hidden="1" customWidth="1"/>
    <col min="11" max="11" width="8.125" style="190" customWidth="1"/>
    <col min="12" max="12" width="43" style="107" customWidth="1"/>
    <col min="13" max="16" width="8.125" style="107" hidden="1" customWidth="1"/>
    <col min="17" max="17" width="8.125" style="191" customWidth="1"/>
    <col min="18" max="22" width="8.125" style="107" hidden="1" customWidth="1"/>
    <col min="23" max="25" width="8.375" style="107" customWidth="1"/>
    <col min="26" max="32" width="9" style="107" customWidth="1"/>
    <col min="33" max="33" width="15" style="107" customWidth="1"/>
    <col min="34" max="16283" width="9" style="107"/>
    <col min="16284" max="16384" width="9" style="145"/>
  </cols>
  <sheetData>
    <row r="1" ht="32.1" customHeight="1" spans="1:25">
      <c r="A1" s="146" t="s">
        <v>23</v>
      </c>
      <c r="B1" s="146"/>
      <c r="C1" s="146"/>
      <c r="D1" s="146"/>
      <c r="E1" s="146"/>
      <c r="F1" s="146"/>
      <c r="G1" s="146"/>
      <c r="H1" s="146"/>
      <c r="I1" s="146"/>
      <c r="J1" s="146"/>
      <c r="K1" s="146"/>
      <c r="L1" s="146"/>
      <c r="M1" s="146"/>
      <c r="N1" s="146"/>
      <c r="O1" s="146"/>
      <c r="P1" s="146"/>
      <c r="Q1" s="146"/>
      <c r="R1" s="146"/>
      <c r="S1" s="146"/>
      <c r="T1" s="146"/>
      <c r="U1" s="146"/>
      <c r="V1" s="146"/>
      <c r="W1" s="146"/>
      <c r="X1" s="146"/>
      <c r="Y1" s="146"/>
    </row>
    <row r="2" ht="24" customHeight="1" spans="1:25">
      <c r="A2" s="147" t="s">
        <v>24</v>
      </c>
      <c r="B2" s="93"/>
      <c r="C2" s="95"/>
      <c r="D2" s="95"/>
      <c r="E2" s="95"/>
      <c r="F2" s="192"/>
      <c r="G2" s="192"/>
      <c r="H2" s="192"/>
      <c r="I2" s="192"/>
      <c r="J2" s="192"/>
      <c r="K2" s="192"/>
      <c r="Q2" s="210"/>
      <c r="R2" s="211"/>
      <c r="S2" s="211"/>
      <c r="T2" s="211"/>
      <c r="U2" s="211"/>
      <c r="V2" s="211"/>
      <c r="W2" s="122" t="s">
        <v>25</v>
      </c>
      <c r="X2" s="122"/>
      <c r="Y2" s="122"/>
    </row>
    <row r="3" ht="15" customHeight="1" spans="1:25">
      <c r="A3" s="114" t="s">
        <v>26</v>
      </c>
      <c r="B3" s="149" t="s">
        <v>27</v>
      </c>
      <c r="C3" s="149" t="s">
        <v>28</v>
      </c>
      <c r="D3" s="149" t="s">
        <v>29</v>
      </c>
      <c r="E3" s="149" t="s">
        <v>30</v>
      </c>
      <c r="F3" s="193" t="s">
        <v>31</v>
      </c>
      <c r="G3" s="193"/>
      <c r="H3" s="193"/>
      <c r="I3" s="193" t="s">
        <v>32</v>
      </c>
      <c r="J3" s="193" t="s">
        <v>33</v>
      </c>
      <c r="K3" s="193" t="s">
        <v>34</v>
      </c>
      <c r="L3" s="114" t="s">
        <v>35</v>
      </c>
      <c r="M3" s="105" t="s">
        <v>27</v>
      </c>
      <c r="N3" s="60" t="s">
        <v>36</v>
      </c>
      <c r="O3" s="115" t="s">
        <v>37</v>
      </c>
      <c r="P3" s="162" t="s">
        <v>38</v>
      </c>
      <c r="Q3" s="60" t="s">
        <v>31</v>
      </c>
      <c r="R3" s="117" t="s">
        <v>39</v>
      </c>
      <c r="S3" s="117"/>
      <c r="T3" s="117"/>
      <c r="U3" s="117"/>
      <c r="V3" s="212"/>
      <c r="W3" s="152" t="s">
        <v>32</v>
      </c>
      <c r="X3" s="152" t="s">
        <v>33</v>
      </c>
      <c r="Y3" s="152" t="s">
        <v>34</v>
      </c>
    </row>
    <row r="4" ht="43" customHeight="1" spans="1:25">
      <c r="A4" s="114"/>
      <c r="B4" s="151"/>
      <c r="C4" s="151"/>
      <c r="D4" s="151"/>
      <c r="E4" s="151"/>
      <c r="F4" s="194"/>
      <c r="G4" s="194"/>
      <c r="H4" s="194"/>
      <c r="I4" s="194"/>
      <c r="J4" s="194"/>
      <c r="K4" s="194"/>
      <c r="L4" s="114"/>
      <c r="M4" s="105"/>
      <c r="N4" s="60"/>
      <c r="O4" s="90"/>
      <c r="P4" s="164"/>
      <c r="Q4" s="60"/>
      <c r="R4" s="105" t="s">
        <v>40</v>
      </c>
      <c r="S4" s="105" t="s">
        <v>41</v>
      </c>
      <c r="T4" s="105" t="s">
        <v>42</v>
      </c>
      <c r="U4" s="105" t="s">
        <v>43</v>
      </c>
      <c r="V4" s="60" t="s">
        <v>44</v>
      </c>
      <c r="W4" s="152"/>
      <c r="X4" s="152"/>
      <c r="Y4" s="152"/>
    </row>
    <row r="5" ht="20" customHeight="1" spans="1:25">
      <c r="A5" s="137" t="s">
        <v>45</v>
      </c>
      <c r="B5" s="183">
        <v>11300</v>
      </c>
      <c r="C5" s="183">
        <f t="shared" ref="C5:J5" si="0">C6+C21</f>
        <v>10500</v>
      </c>
      <c r="D5" s="183">
        <f t="shared" si="0"/>
        <v>10516</v>
      </c>
      <c r="E5" s="195">
        <f t="shared" ref="E5:E26" si="1">D5/C5</f>
        <v>1.00152380952381</v>
      </c>
      <c r="F5" s="183">
        <f t="shared" si="0"/>
        <v>11300</v>
      </c>
      <c r="G5" s="183">
        <f t="shared" si="0"/>
        <v>0</v>
      </c>
      <c r="H5" s="183">
        <f t="shared" si="0"/>
        <v>0</v>
      </c>
      <c r="I5" s="183">
        <f t="shared" si="0"/>
        <v>10465</v>
      </c>
      <c r="J5" s="183">
        <f t="shared" si="0"/>
        <v>0</v>
      </c>
      <c r="K5" s="183">
        <f>F5+J5</f>
        <v>11300</v>
      </c>
      <c r="L5" s="202" t="s">
        <v>46</v>
      </c>
      <c r="M5" s="96">
        <v>31243</v>
      </c>
      <c r="N5" s="96">
        <f t="shared" ref="N5:Q5" si="2">SUM(N6:N24)</f>
        <v>0</v>
      </c>
      <c r="O5" s="96">
        <f t="shared" si="2"/>
        <v>0</v>
      </c>
      <c r="P5" s="166" t="e">
        <f>O5/N5</f>
        <v>#DIV/0!</v>
      </c>
      <c r="Q5" s="96">
        <v>32647</v>
      </c>
      <c r="R5" s="96">
        <v>32547</v>
      </c>
      <c r="S5" s="96">
        <v>23935</v>
      </c>
      <c r="T5" s="96">
        <v>7510</v>
      </c>
      <c r="U5" s="96">
        <v>1102</v>
      </c>
      <c r="V5" s="96">
        <v>100</v>
      </c>
      <c r="W5" s="105">
        <f>23661-2437</f>
        <v>21224</v>
      </c>
      <c r="X5" s="105">
        <f>Y5-Q5</f>
        <v>5229</v>
      </c>
      <c r="Y5" s="105">
        <f>37850-30+46+10</f>
        <v>37876</v>
      </c>
    </row>
    <row r="6" ht="20" customHeight="1" spans="1:25">
      <c r="A6" s="137" t="s">
        <v>47</v>
      </c>
      <c r="B6" s="183">
        <v>9065</v>
      </c>
      <c r="C6" s="183">
        <f t="shared" ref="C6:J6" si="3">SUM(C7:C20)</f>
        <v>8400</v>
      </c>
      <c r="D6" s="183">
        <f t="shared" si="3"/>
        <v>8414</v>
      </c>
      <c r="E6" s="195">
        <f t="shared" si="1"/>
        <v>1.00166666666667</v>
      </c>
      <c r="F6" s="183">
        <f t="shared" si="3"/>
        <v>9040</v>
      </c>
      <c r="G6" s="183">
        <f t="shared" si="3"/>
        <v>0</v>
      </c>
      <c r="H6" s="183">
        <f t="shared" si="3"/>
        <v>0</v>
      </c>
      <c r="I6" s="183">
        <f t="shared" si="3"/>
        <v>8745</v>
      </c>
      <c r="J6" s="183">
        <f t="shared" si="3"/>
        <v>0</v>
      </c>
      <c r="K6" s="183">
        <f>F6+J6</f>
        <v>9040</v>
      </c>
      <c r="L6" s="202" t="s">
        <v>48</v>
      </c>
      <c r="M6" s="96"/>
      <c r="N6" s="183"/>
      <c r="O6" s="183"/>
      <c r="P6" s="166"/>
      <c r="Q6" s="70"/>
      <c r="R6" s="96"/>
      <c r="S6" s="96"/>
      <c r="T6" s="96"/>
      <c r="U6" s="96"/>
      <c r="V6" s="183"/>
      <c r="W6" s="105"/>
      <c r="X6" s="105">
        <f t="shared" ref="X6:X27" si="4">Y6-Q6</f>
        <v>0</v>
      </c>
      <c r="Y6" s="105"/>
    </row>
    <row r="7" ht="20" customHeight="1" spans="1:25">
      <c r="A7" s="137" t="s">
        <v>49</v>
      </c>
      <c r="B7" s="183">
        <v>4630</v>
      </c>
      <c r="C7" s="183">
        <v>3685</v>
      </c>
      <c r="D7" s="183">
        <v>3626</v>
      </c>
      <c r="E7" s="195">
        <f t="shared" si="1"/>
        <v>0.983989145183175</v>
      </c>
      <c r="F7" s="183">
        <v>4170</v>
      </c>
      <c r="G7" s="183"/>
      <c r="H7" s="183"/>
      <c r="I7" s="183">
        <v>3329</v>
      </c>
      <c r="J7" s="183">
        <f>-605-35</f>
        <v>-640</v>
      </c>
      <c r="K7" s="183">
        <f t="shared" ref="K6:K33" si="5">F7+J7</f>
        <v>3530</v>
      </c>
      <c r="L7" s="202" t="s">
        <v>50</v>
      </c>
      <c r="M7" s="96"/>
      <c r="N7" s="183"/>
      <c r="O7" s="183"/>
      <c r="P7" s="166"/>
      <c r="Q7" s="70"/>
      <c r="R7" s="96"/>
      <c r="S7" s="96"/>
      <c r="T7" s="96"/>
      <c r="U7" s="96"/>
      <c r="V7" s="183"/>
      <c r="W7" s="105"/>
      <c r="X7" s="105">
        <f t="shared" si="4"/>
        <v>0</v>
      </c>
      <c r="Y7" s="105"/>
    </row>
    <row r="8" ht="20" customHeight="1" spans="1:25">
      <c r="A8" s="154" t="s">
        <v>51</v>
      </c>
      <c r="B8" s="183">
        <v>900</v>
      </c>
      <c r="C8" s="183">
        <v>670</v>
      </c>
      <c r="D8" s="183">
        <v>663</v>
      </c>
      <c r="E8" s="195">
        <f t="shared" si="1"/>
        <v>0.98955223880597</v>
      </c>
      <c r="F8" s="183">
        <v>500</v>
      </c>
      <c r="G8" s="183"/>
      <c r="H8" s="183"/>
      <c r="I8" s="183">
        <v>552</v>
      </c>
      <c r="J8" s="183">
        <v>55</v>
      </c>
      <c r="K8" s="183">
        <f t="shared" si="5"/>
        <v>555</v>
      </c>
      <c r="L8" s="202" t="s">
        <v>52</v>
      </c>
      <c r="M8" s="96"/>
      <c r="N8" s="183"/>
      <c r="O8" s="183"/>
      <c r="P8" s="166"/>
      <c r="Q8" s="70">
        <v>7883</v>
      </c>
      <c r="R8" s="96">
        <v>7003</v>
      </c>
      <c r="S8" s="96">
        <v>7003</v>
      </c>
      <c r="T8" s="96">
        <v>0</v>
      </c>
      <c r="U8" s="96">
        <v>0</v>
      </c>
      <c r="V8" s="183">
        <v>880</v>
      </c>
      <c r="W8" s="105">
        <v>6401</v>
      </c>
      <c r="X8" s="105">
        <f t="shared" si="4"/>
        <v>-1450</v>
      </c>
      <c r="Y8" s="105">
        <v>6433</v>
      </c>
    </row>
    <row r="9" ht="20" customHeight="1" spans="1:25">
      <c r="A9" s="154" t="s">
        <v>53</v>
      </c>
      <c r="B9" s="183">
        <v>280</v>
      </c>
      <c r="C9" s="183">
        <v>305</v>
      </c>
      <c r="D9" s="183">
        <v>306</v>
      </c>
      <c r="E9" s="195">
        <f t="shared" si="1"/>
        <v>1.00327868852459</v>
      </c>
      <c r="F9" s="183">
        <v>320</v>
      </c>
      <c r="G9" s="183"/>
      <c r="H9" s="183"/>
      <c r="I9" s="183">
        <v>295</v>
      </c>
      <c r="J9" s="183">
        <v>30</v>
      </c>
      <c r="K9" s="183">
        <f t="shared" si="5"/>
        <v>350</v>
      </c>
      <c r="L9" s="202" t="s">
        <v>54</v>
      </c>
      <c r="M9" s="96"/>
      <c r="N9" s="183"/>
      <c r="O9" s="183"/>
      <c r="P9" s="166"/>
      <c r="Q9" s="70">
        <v>53955</v>
      </c>
      <c r="R9" s="96">
        <v>36455</v>
      </c>
      <c r="S9" s="96">
        <v>28038</v>
      </c>
      <c r="T9" s="96">
        <v>300</v>
      </c>
      <c r="U9" s="96">
        <v>8117</v>
      </c>
      <c r="V9" s="183">
        <v>17500</v>
      </c>
      <c r="W9" s="105">
        <v>46785</v>
      </c>
      <c r="X9" s="105">
        <f t="shared" si="4"/>
        <v>1402</v>
      </c>
      <c r="Y9" s="105">
        <v>55357</v>
      </c>
    </row>
    <row r="10" ht="20" customHeight="1" spans="1:25">
      <c r="A10" s="154" t="s">
        <v>55</v>
      </c>
      <c r="B10" s="183">
        <v>170</v>
      </c>
      <c r="C10" s="183">
        <v>160</v>
      </c>
      <c r="D10" s="183">
        <v>158</v>
      </c>
      <c r="E10" s="195">
        <f t="shared" si="1"/>
        <v>0.9875</v>
      </c>
      <c r="F10" s="183">
        <v>160</v>
      </c>
      <c r="G10" s="183"/>
      <c r="H10" s="183"/>
      <c r="I10" s="183">
        <v>166</v>
      </c>
      <c r="J10" s="183">
        <v>10</v>
      </c>
      <c r="K10" s="183">
        <f t="shared" si="5"/>
        <v>170</v>
      </c>
      <c r="L10" s="202" t="s">
        <v>56</v>
      </c>
      <c r="M10" s="96"/>
      <c r="N10" s="183"/>
      <c r="O10" s="183"/>
      <c r="P10" s="166"/>
      <c r="Q10" s="70">
        <v>266</v>
      </c>
      <c r="R10" s="96">
        <v>246</v>
      </c>
      <c r="S10" s="96">
        <v>66</v>
      </c>
      <c r="T10" s="96">
        <v>0</v>
      </c>
      <c r="U10" s="96">
        <v>180</v>
      </c>
      <c r="V10" s="183">
        <v>20</v>
      </c>
      <c r="W10" s="105">
        <v>122</v>
      </c>
      <c r="X10" s="105">
        <f t="shared" si="4"/>
        <v>-110</v>
      </c>
      <c r="Y10" s="105">
        <v>156</v>
      </c>
    </row>
    <row r="11" ht="20" customHeight="1" spans="1:25">
      <c r="A11" s="154" t="s">
        <v>57</v>
      </c>
      <c r="B11" s="183">
        <v>600</v>
      </c>
      <c r="C11" s="183">
        <v>470</v>
      </c>
      <c r="D11" s="183">
        <v>471</v>
      </c>
      <c r="E11" s="195">
        <f t="shared" si="1"/>
        <v>1.00212765957447</v>
      </c>
      <c r="F11" s="183">
        <v>490</v>
      </c>
      <c r="G11" s="183"/>
      <c r="H11" s="183"/>
      <c r="I11" s="183">
        <v>466</v>
      </c>
      <c r="J11" s="183">
        <v>5</v>
      </c>
      <c r="K11" s="183">
        <f t="shared" si="5"/>
        <v>495</v>
      </c>
      <c r="L11" s="202" t="s">
        <v>58</v>
      </c>
      <c r="M11" s="96"/>
      <c r="N11" s="183"/>
      <c r="O11" s="183"/>
      <c r="P11" s="166"/>
      <c r="Q11" s="70">
        <v>4642</v>
      </c>
      <c r="R11" s="96">
        <v>2142</v>
      </c>
      <c r="S11" s="96">
        <v>842</v>
      </c>
      <c r="T11" s="96">
        <v>1000</v>
      </c>
      <c r="U11" s="96">
        <v>300</v>
      </c>
      <c r="V11" s="183">
        <v>2500</v>
      </c>
      <c r="W11" s="105">
        <v>2619</v>
      </c>
      <c r="X11" s="105">
        <f t="shared" si="4"/>
        <v>-1609</v>
      </c>
      <c r="Y11" s="105">
        <v>3033</v>
      </c>
    </row>
    <row r="12" ht="20" customHeight="1" spans="1:25">
      <c r="A12" s="154" t="s">
        <v>59</v>
      </c>
      <c r="B12" s="183">
        <v>380</v>
      </c>
      <c r="C12" s="183">
        <v>475</v>
      </c>
      <c r="D12" s="183">
        <v>472</v>
      </c>
      <c r="E12" s="195">
        <f t="shared" si="1"/>
        <v>0.993684210526316</v>
      </c>
      <c r="F12" s="183">
        <v>500</v>
      </c>
      <c r="G12" s="183"/>
      <c r="H12" s="183"/>
      <c r="I12" s="183">
        <v>492</v>
      </c>
      <c r="J12" s="183">
        <v>-5</v>
      </c>
      <c r="K12" s="183">
        <f t="shared" si="5"/>
        <v>495</v>
      </c>
      <c r="L12" s="202" t="s">
        <v>60</v>
      </c>
      <c r="M12" s="96"/>
      <c r="N12" s="183"/>
      <c r="O12" s="183"/>
      <c r="P12" s="166"/>
      <c r="Q12" s="70">
        <v>45968</v>
      </c>
      <c r="R12" s="96">
        <v>17968</v>
      </c>
      <c r="S12" s="96">
        <v>2560</v>
      </c>
      <c r="T12" s="96">
        <v>10830</v>
      </c>
      <c r="U12" s="96">
        <v>4578</v>
      </c>
      <c r="V12" s="183">
        <v>28000</v>
      </c>
      <c r="W12" s="105">
        <v>53792</v>
      </c>
      <c r="X12" s="105">
        <f t="shared" si="4"/>
        <v>7797</v>
      </c>
      <c r="Y12" s="105">
        <v>53765</v>
      </c>
    </row>
    <row r="13" ht="20" customHeight="1" spans="1:25">
      <c r="A13" s="154" t="s">
        <v>61</v>
      </c>
      <c r="B13" s="183">
        <v>120</v>
      </c>
      <c r="C13" s="183">
        <v>115</v>
      </c>
      <c r="D13" s="183">
        <v>119</v>
      </c>
      <c r="E13" s="195">
        <f t="shared" si="1"/>
        <v>1.03478260869565</v>
      </c>
      <c r="F13" s="183">
        <v>120</v>
      </c>
      <c r="G13" s="183"/>
      <c r="H13" s="183"/>
      <c r="I13" s="183">
        <v>137</v>
      </c>
      <c r="J13" s="183">
        <v>20</v>
      </c>
      <c r="K13" s="183">
        <f t="shared" si="5"/>
        <v>140</v>
      </c>
      <c r="L13" s="202" t="s">
        <v>62</v>
      </c>
      <c r="M13" s="96"/>
      <c r="N13" s="183"/>
      <c r="O13" s="183"/>
      <c r="P13" s="166"/>
      <c r="Q13" s="70">
        <v>43136</v>
      </c>
      <c r="R13" s="96">
        <v>12736</v>
      </c>
      <c r="S13" s="96">
        <v>7481</v>
      </c>
      <c r="T13" s="96">
        <v>50</v>
      </c>
      <c r="U13" s="96">
        <v>5205</v>
      </c>
      <c r="V13" s="183">
        <v>30400</v>
      </c>
      <c r="W13" s="105">
        <v>37277</v>
      </c>
      <c r="X13" s="105">
        <f t="shared" si="4"/>
        <v>-4076</v>
      </c>
      <c r="Y13" s="105">
        <v>39060</v>
      </c>
    </row>
    <row r="14" ht="20" customHeight="1" spans="1:25">
      <c r="A14" s="154" t="s">
        <v>63</v>
      </c>
      <c r="B14" s="183">
        <v>140</v>
      </c>
      <c r="C14" s="183">
        <v>500</v>
      </c>
      <c r="D14" s="183">
        <v>496</v>
      </c>
      <c r="E14" s="195">
        <f t="shared" si="1"/>
        <v>0.992</v>
      </c>
      <c r="F14" s="183">
        <v>260</v>
      </c>
      <c r="G14" s="183"/>
      <c r="H14" s="183"/>
      <c r="I14" s="183">
        <v>276</v>
      </c>
      <c r="J14" s="183">
        <v>20</v>
      </c>
      <c r="K14" s="183">
        <f t="shared" si="5"/>
        <v>280</v>
      </c>
      <c r="L14" s="202" t="s">
        <v>64</v>
      </c>
      <c r="M14" s="96"/>
      <c r="N14" s="70"/>
      <c r="O14" s="70"/>
      <c r="P14" s="166"/>
      <c r="Q14" s="70">
        <v>8053</v>
      </c>
      <c r="R14" s="96">
        <v>1553</v>
      </c>
      <c r="S14" s="96">
        <v>23</v>
      </c>
      <c r="T14" s="96">
        <v>0</v>
      </c>
      <c r="U14" s="96">
        <v>1530</v>
      </c>
      <c r="V14" s="70">
        <v>6500</v>
      </c>
      <c r="W14" s="105">
        <v>7091</v>
      </c>
      <c r="X14" s="105">
        <f t="shared" si="4"/>
        <v>-954</v>
      </c>
      <c r="Y14" s="105">
        <v>7099</v>
      </c>
    </row>
    <row r="15" ht="20" customHeight="1" spans="1:25">
      <c r="A15" s="154" t="s">
        <v>65</v>
      </c>
      <c r="B15" s="183">
        <v>450</v>
      </c>
      <c r="C15" s="183">
        <v>490</v>
      </c>
      <c r="D15" s="183">
        <v>488</v>
      </c>
      <c r="E15" s="195">
        <f t="shared" si="1"/>
        <v>0.995918367346939</v>
      </c>
      <c r="F15" s="183">
        <v>1000</v>
      </c>
      <c r="G15" s="183"/>
      <c r="H15" s="183"/>
      <c r="I15" s="183">
        <v>1125</v>
      </c>
      <c r="J15" s="183">
        <v>25</v>
      </c>
      <c r="K15" s="183">
        <f t="shared" si="5"/>
        <v>1025</v>
      </c>
      <c r="L15" s="202" t="s">
        <v>66</v>
      </c>
      <c r="M15" s="96"/>
      <c r="N15" s="70"/>
      <c r="O15" s="70"/>
      <c r="P15" s="166"/>
      <c r="Q15" s="70">
        <v>9538</v>
      </c>
      <c r="R15" s="96">
        <v>3188</v>
      </c>
      <c r="S15" s="96">
        <v>1268</v>
      </c>
      <c r="T15" s="96">
        <v>1920</v>
      </c>
      <c r="U15" s="96">
        <v>0</v>
      </c>
      <c r="V15" s="70">
        <v>6350</v>
      </c>
      <c r="W15" s="105">
        <v>6587</v>
      </c>
      <c r="X15" s="105">
        <f t="shared" si="4"/>
        <v>2915</v>
      </c>
      <c r="Y15" s="105">
        <v>12453</v>
      </c>
    </row>
    <row r="16" ht="20" customHeight="1" spans="1:25">
      <c r="A16" s="154" t="s">
        <v>67</v>
      </c>
      <c r="B16" s="183">
        <v>280</v>
      </c>
      <c r="C16" s="183">
        <v>320</v>
      </c>
      <c r="D16" s="183">
        <v>317</v>
      </c>
      <c r="E16" s="195">
        <f t="shared" si="1"/>
        <v>0.990625</v>
      </c>
      <c r="F16" s="183">
        <v>300</v>
      </c>
      <c r="G16" s="183"/>
      <c r="H16" s="183"/>
      <c r="I16" s="183">
        <v>309</v>
      </c>
      <c r="J16" s="183">
        <v>40</v>
      </c>
      <c r="K16" s="183">
        <f t="shared" si="5"/>
        <v>340</v>
      </c>
      <c r="L16" s="202" t="s">
        <v>68</v>
      </c>
      <c r="M16" s="96"/>
      <c r="N16" s="183"/>
      <c r="O16" s="183"/>
      <c r="P16" s="166"/>
      <c r="Q16" s="70">
        <v>78678</v>
      </c>
      <c r="R16" s="96">
        <v>14828</v>
      </c>
      <c r="S16" s="96">
        <v>6185</v>
      </c>
      <c r="T16" s="96">
        <v>2080</v>
      </c>
      <c r="U16" s="96">
        <v>6563</v>
      </c>
      <c r="V16" s="183">
        <v>63850</v>
      </c>
      <c r="W16" s="105">
        <v>87384</v>
      </c>
      <c r="X16" s="105">
        <f t="shared" si="4"/>
        <v>5611</v>
      </c>
      <c r="Y16" s="105">
        <f>86329-15-25-2000</f>
        <v>84289</v>
      </c>
    </row>
    <row r="17" ht="20" customHeight="1" spans="1:25">
      <c r="A17" s="154" t="s">
        <v>69</v>
      </c>
      <c r="B17" s="183">
        <v>150</v>
      </c>
      <c r="C17" s="183">
        <v>165</v>
      </c>
      <c r="D17" s="183">
        <v>166</v>
      </c>
      <c r="E17" s="195">
        <f t="shared" si="1"/>
        <v>1.00606060606061</v>
      </c>
      <c r="F17" s="183">
        <v>150</v>
      </c>
      <c r="G17" s="183"/>
      <c r="H17" s="183"/>
      <c r="I17" s="183">
        <v>18</v>
      </c>
      <c r="J17" s="183">
        <v>-130</v>
      </c>
      <c r="K17" s="183">
        <f t="shared" si="5"/>
        <v>20</v>
      </c>
      <c r="L17" s="202" t="s">
        <v>70</v>
      </c>
      <c r="M17" s="96"/>
      <c r="N17" s="183"/>
      <c r="O17" s="183"/>
      <c r="P17" s="166"/>
      <c r="Q17" s="70">
        <v>12406</v>
      </c>
      <c r="R17" s="96">
        <v>2496</v>
      </c>
      <c r="S17" s="96">
        <v>728</v>
      </c>
      <c r="T17" s="96">
        <v>1500</v>
      </c>
      <c r="U17" s="96">
        <v>268</v>
      </c>
      <c r="V17" s="183">
        <v>9910</v>
      </c>
      <c r="W17" s="105">
        <v>6761</v>
      </c>
      <c r="X17" s="105">
        <f t="shared" si="4"/>
        <v>-3890</v>
      </c>
      <c r="Y17" s="105">
        <v>8516</v>
      </c>
    </row>
    <row r="18" ht="20" customHeight="1" spans="1:25">
      <c r="A18" s="196" t="s">
        <v>71</v>
      </c>
      <c r="B18" s="70">
        <v>800</v>
      </c>
      <c r="C18" s="183">
        <v>875</v>
      </c>
      <c r="D18" s="183">
        <v>966</v>
      </c>
      <c r="E18" s="195">
        <f t="shared" si="1"/>
        <v>1.104</v>
      </c>
      <c r="F18" s="183">
        <v>900</v>
      </c>
      <c r="G18" s="183"/>
      <c r="H18" s="183"/>
      <c r="I18" s="183">
        <v>1466</v>
      </c>
      <c r="J18" s="183">
        <v>610</v>
      </c>
      <c r="K18" s="183">
        <f t="shared" si="5"/>
        <v>1510</v>
      </c>
      <c r="L18" s="202" t="s">
        <v>72</v>
      </c>
      <c r="M18" s="96"/>
      <c r="N18" s="183"/>
      <c r="O18" s="183"/>
      <c r="P18" s="166"/>
      <c r="Q18" s="70">
        <v>1389</v>
      </c>
      <c r="R18" s="96">
        <v>739</v>
      </c>
      <c r="S18" s="96">
        <v>639</v>
      </c>
      <c r="T18" s="96">
        <v>100</v>
      </c>
      <c r="U18" s="96">
        <v>0</v>
      </c>
      <c r="V18" s="183">
        <v>650</v>
      </c>
      <c r="W18" s="105">
        <v>1722</v>
      </c>
      <c r="X18" s="105">
        <f t="shared" si="4"/>
        <v>481</v>
      </c>
      <c r="Y18" s="105">
        <v>1870</v>
      </c>
    </row>
    <row r="19" ht="20" customHeight="1" spans="1:25">
      <c r="A19" s="154" t="s">
        <v>73</v>
      </c>
      <c r="B19" s="183">
        <v>160</v>
      </c>
      <c r="C19" s="183">
        <v>165</v>
      </c>
      <c r="D19" s="183">
        <v>164</v>
      </c>
      <c r="E19" s="195">
        <f t="shared" si="1"/>
        <v>0.993939393939394</v>
      </c>
      <c r="F19" s="183">
        <v>165</v>
      </c>
      <c r="G19" s="183"/>
      <c r="H19" s="183"/>
      <c r="I19" s="183">
        <v>109</v>
      </c>
      <c r="J19" s="183">
        <v>-40</v>
      </c>
      <c r="K19" s="183">
        <f t="shared" si="5"/>
        <v>125</v>
      </c>
      <c r="L19" s="202" t="s">
        <v>74</v>
      </c>
      <c r="M19" s="96"/>
      <c r="N19" s="183"/>
      <c r="O19" s="183"/>
      <c r="P19" s="166"/>
      <c r="Q19" s="70">
        <v>319</v>
      </c>
      <c r="R19" s="96">
        <v>119</v>
      </c>
      <c r="S19" s="96">
        <v>119</v>
      </c>
      <c r="T19" s="96">
        <v>0</v>
      </c>
      <c r="U19" s="96">
        <v>0</v>
      </c>
      <c r="V19" s="183">
        <v>200</v>
      </c>
      <c r="W19" s="105">
        <v>213</v>
      </c>
      <c r="X19" s="105">
        <f t="shared" si="4"/>
        <v>-70</v>
      </c>
      <c r="Y19" s="105">
        <v>249</v>
      </c>
    </row>
    <row r="20" ht="20" customHeight="1" spans="1:25">
      <c r="A20" s="154" t="s">
        <v>75</v>
      </c>
      <c r="B20" s="183">
        <v>5</v>
      </c>
      <c r="C20" s="183">
        <v>5</v>
      </c>
      <c r="D20" s="183">
        <v>2</v>
      </c>
      <c r="E20" s="195">
        <f t="shared" si="1"/>
        <v>0.4</v>
      </c>
      <c r="F20" s="183">
        <v>5</v>
      </c>
      <c r="G20" s="183"/>
      <c r="H20" s="183"/>
      <c r="I20" s="183">
        <v>5</v>
      </c>
      <c r="J20" s="183"/>
      <c r="K20" s="183">
        <f t="shared" si="5"/>
        <v>5</v>
      </c>
      <c r="L20" s="202" t="s">
        <v>76</v>
      </c>
      <c r="M20" s="96"/>
      <c r="N20" s="183"/>
      <c r="O20" s="183"/>
      <c r="P20" s="166"/>
      <c r="Q20" s="70"/>
      <c r="R20" s="96"/>
      <c r="S20" s="96"/>
      <c r="T20" s="96"/>
      <c r="U20" s="96"/>
      <c r="V20" s="183"/>
      <c r="W20" s="105"/>
      <c r="X20" s="105">
        <f t="shared" si="4"/>
        <v>0</v>
      </c>
      <c r="Y20" s="105"/>
    </row>
    <row r="21" ht="20" customHeight="1" spans="1:25">
      <c r="A21" s="137" t="s">
        <v>77</v>
      </c>
      <c r="B21" s="152">
        <v>2235</v>
      </c>
      <c r="C21" s="183">
        <f>C22+C31+C29+C30+C32+C33</f>
        <v>2100</v>
      </c>
      <c r="D21" s="183">
        <f>D22+D31+D29+D30+D32+D33</f>
        <v>2102</v>
      </c>
      <c r="E21" s="195">
        <f t="shared" si="1"/>
        <v>1.00095238095238</v>
      </c>
      <c r="F21" s="183">
        <f>SUM(F23:F33)</f>
        <v>2260</v>
      </c>
      <c r="G21" s="183">
        <f>SUM(G23:G33)</f>
        <v>0</v>
      </c>
      <c r="H21" s="183">
        <f>SUM(H23:H33)</f>
        <v>0</v>
      </c>
      <c r="I21" s="183">
        <f>SUM(I23:I33)</f>
        <v>1720</v>
      </c>
      <c r="J21" s="183">
        <f>SUM(J23:J33)</f>
        <v>0</v>
      </c>
      <c r="K21" s="183">
        <f t="shared" si="5"/>
        <v>2260</v>
      </c>
      <c r="L21" s="67" t="s">
        <v>78</v>
      </c>
      <c r="M21" s="96"/>
      <c r="N21" s="183"/>
      <c r="O21" s="183"/>
      <c r="P21" s="166"/>
      <c r="Q21" s="70">
        <v>2613</v>
      </c>
      <c r="R21" s="96">
        <v>1613</v>
      </c>
      <c r="S21" s="96">
        <v>973</v>
      </c>
      <c r="T21" s="96">
        <v>600</v>
      </c>
      <c r="U21" s="96">
        <v>40</v>
      </c>
      <c r="V21" s="183">
        <v>1000</v>
      </c>
      <c r="W21" s="105">
        <v>1621</v>
      </c>
      <c r="X21" s="105">
        <f t="shared" si="4"/>
        <v>-632</v>
      </c>
      <c r="Y21" s="105">
        <v>1981</v>
      </c>
    </row>
    <row r="22" ht="20" customHeight="1" spans="1:25">
      <c r="A22" s="67" t="s">
        <v>79</v>
      </c>
      <c r="B22" s="70">
        <v>715</v>
      </c>
      <c r="C22" s="183">
        <f t="shared" ref="C22:J22" si="6">SUM(C23:C28)</f>
        <v>455</v>
      </c>
      <c r="D22" s="183">
        <f t="shared" si="6"/>
        <v>454</v>
      </c>
      <c r="E22" s="195">
        <f t="shared" si="1"/>
        <v>0.997802197802198</v>
      </c>
      <c r="F22" s="183">
        <f t="shared" si="6"/>
        <v>615</v>
      </c>
      <c r="G22" s="183">
        <f t="shared" si="6"/>
        <v>0</v>
      </c>
      <c r="H22" s="183">
        <f t="shared" si="6"/>
        <v>0</v>
      </c>
      <c r="I22" s="183">
        <f t="shared" si="6"/>
        <v>459</v>
      </c>
      <c r="J22" s="183">
        <f t="shared" si="6"/>
        <v>-125</v>
      </c>
      <c r="K22" s="183">
        <f t="shared" si="5"/>
        <v>490</v>
      </c>
      <c r="L22" s="67" t="s">
        <v>80</v>
      </c>
      <c r="M22" s="96"/>
      <c r="N22" s="183"/>
      <c r="O22" s="183"/>
      <c r="P22" s="166"/>
      <c r="Q22" s="70">
        <v>8112</v>
      </c>
      <c r="R22" s="96">
        <v>5612</v>
      </c>
      <c r="S22" s="96">
        <v>5612</v>
      </c>
      <c r="T22" s="96">
        <v>0</v>
      </c>
      <c r="U22" s="96">
        <v>0</v>
      </c>
      <c r="V22" s="183">
        <v>2500</v>
      </c>
      <c r="W22" s="105">
        <v>10286</v>
      </c>
      <c r="X22" s="105">
        <f t="shared" si="4"/>
        <v>3173</v>
      </c>
      <c r="Y22" s="105">
        <v>11285</v>
      </c>
    </row>
    <row r="23" s="189" customFormat="1" ht="20" customHeight="1" spans="1:16384">
      <c r="A23" s="197" t="s">
        <v>81</v>
      </c>
      <c r="B23" s="198">
        <v>350</v>
      </c>
      <c r="C23" s="199">
        <v>275</v>
      </c>
      <c r="D23" s="199">
        <v>278</v>
      </c>
      <c r="E23" s="200">
        <f t="shared" si="1"/>
        <v>1.01090909090909</v>
      </c>
      <c r="F23" s="199">
        <v>280</v>
      </c>
      <c r="G23" s="199"/>
      <c r="H23" s="199"/>
      <c r="I23" s="199">
        <v>275</v>
      </c>
      <c r="J23" s="199">
        <v>10</v>
      </c>
      <c r="K23" s="203">
        <f t="shared" si="5"/>
        <v>290</v>
      </c>
      <c r="L23" s="204" t="s">
        <v>82</v>
      </c>
      <c r="M23" s="205"/>
      <c r="N23" s="199"/>
      <c r="O23" s="199"/>
      <c r="P23" s="206"/>
      <c r="Q23" s="213">
        <v>6</v>
      </c>
      <c r="R23" s="205">
        <v>6</v>
      </c>
      <c r="S23" s="205">
        <v>6</v>
      </c>
      <c r="T23" s="205"/>
      <c r="U23" s="205"/>
      <c r="V23" s="199"/>
      <c r="W23" s="214"/>
      <c r="X23" s="214">
        <f t="shared" si="4"/>
        <v>-6</v>
      </c>
      <c r="Y23" s="214"/>
      <c r="Z23" s="220"/>
      <c r="AA23" s="220"/>
      <c r="AB23" s="220"/>
      <c r="AC23" s="220"/>
      <c r="AD23" s="220"/>
      <c r="AE23" s="220"/>
      <c r="AF23" s="220"/>
      <c r="AG23" s="220"/>
      <c r="AH23" s="220"/>
      <c r="AI23" s="220"/>
      <c r="AJ23" s="220"/>
      <c r="AK23" s="220"/>
      <c r="AL23" s="220"/>
      <c r="AM23" s="220"/>
      <c r="AN23" s="220"/>
      <c r="AO23" s="220"/>
      <c r="AP23" s="220"/>
      <c r="AQ23" s="220"/>
      <c r="AR23" s="220"/>
      <c r="AS23" s="220"/>
      <c r="AT23" s="220"/>
      <c r="AU23" s="220"/>
      <c r="AV23" s="220"/>
      <c r="AW23" s="220"/>
      <c r="AX23" s="220"/>
      <c r="AY23" s="220"/>
      <c r="AZ23" s="220"/>
      <c r="BA23" s="220"/>
      <c r="BB23" s="220"/>
      <c r="BC23" s="220"/>
      <c r="BD23" s="220"/>
      <c r="BE23" s="220"/>
      <c r="BF23" s="220"/>
      <c r="BG23" s="220"/>
      <c r="BH23" s="220"/>
      <c r="BI23" s="220"/>
      <c r="BJ23" s="220"/>
      <c r="BK23" s="220"/>
      <c r="BL23" s="220"/>
      <c r="BM23" s="220"/>
      <c r="BN23" s="220"/>
      <c r="BO23" s="220"/>
      <c r="BP23" s="220"/>
      <c r="BQ23" s="220"/>
      <c r="BR23" s="220"/>
      <c r="BS23" s="220"/>
      <c r="BT23" s="220"/>
      <c r="BU23" s="220"/>
      <c r="BV23" s="220"/>
      <c r="BW23" s="220"/>
      <c r="BX23" s="220"/>
      <c r="BY23" s="220"/>
      <c r="BZ23" s="220"/>
      <c r="CA23" s="220"/>
      <c r="CB23" s="220"/>
      <c r="CC23" s="220"/>
      <c r="CD23" s="220"/>
      <c r="CE23" s="220"/>
      <c r="CF23" s="220"/>
      <c r="CG23" s="220"/>
      <c r="CH23" s="220"/>
      <c r="CI23" s="220"/>
      <c r="CJ23" s="220"/>
      <c r="CK23" s="220"/>
      <c r="CL23" s="220"/>
      <c r="CM23" s="220"/>
      <c r="CN23" s="220"/>
      <c r="CO23" s="220"/>
      <c r="CP23" s="220"/>
      <c r="CQ23" s="220"/>
      <c r="CR23" s="220"/>
      <c r="CS23" s="220"/>
      <c r="CT23" s="220"/>
      <c r="CU23" s="220"/>
      <c r="CV23" s="220"/>
      <c r="CW23" s="220"/>
      <c r="CX23" s="220"/>
      <c r="CY23" s="220"/>
      <c r="CZ23" s="220"/>
      <c r="DA23" s="220"/>
      <c r="DB23" s="220"/>
      <c r="DC23" s="220"/>
      <c r="DD23" s="220"/>
      <c r="DE23" s="220"/>
      <c r="DF23" s="220"/>
      <c r="DG23" s="220"/>
      <c r="DH23" s="220"/>
      <c r="DI23" s="220"/>
      <c r="DJ23" s="220"/>
      <c r="DK23" s="220"/>
      <c r="DL23" s="220"/>
      <c r="DM23" s="220"/>
      <c r="DN23" s="220"/>
      <c r="DO23" s="220"/>
      <c r="DP23" s="220"/>
      <c r="DQ23" s="220"/>
      <c r="DR23" s="220"/>
      <c r="DS23" s="220"/>
      <c r="DT23" s="220"/>
      <c r="DU23" s="220"/>
      <c r="DV23" s="220"/>
      <c r="DW23" s="220"/>
      <c r="DX23" s="220"/>
      <c r="DY23" s="220"/>
      <c r="DZ23" s="220"/>
      <c r="EA23" s="220"/>
      <c r="EB23" s="220"/>
      <c r="EC23" s="220"/>
      <c r="ED23" s="220"/>
      <c r="EE23" s="220"/>
      <c r="EF23" s="220"/>
      <c r="EG23" s="220"/>
      <c r="EH23" s="220"/>
      <c r="EI23" s="220"/>
      <c r="EJ23" s="220"/>
      <c r="EK23" s="220"/>
      <c r="EL23" s="220"/>
      <c r="EM23" s="220"/>
      <c r="EN23" s="220"/>
      <c r="EO23" s="220"/>
      <c r="EP23" s="220"/>
      <c r="EQ23" s="220"/>
      <c r="ER23" s="220"/>
      <c r="ES23" s="220"/>
      <c r="ET23" s="220"/>
      <c r="EU23" s="220"/>
      <c r="EV23" s="220"/>
      <c r="EW23" s="220"/>
      <c r="EX23" s="220"/>
      <c r="EY23" s="220"/>
      <c r="EZ23" s="220"/>
      <c r="FA23" s="220"/>
      <c r="FB23" s="220"/>
      <c r="FC23" s="220"/>
      <c r="FD23" s="220"/>
      <c r="FE23" s="220"/>
      <c r="FF23" s="220"/>
      <c r="FG23" s="220"/>
      <c r="FH23" s="220"/>
      <c r="FI23" s="220"/>
      <c r="FJ23" s="220"/>
      <c r="FK23" s="220"/>
      <c r="FL23" s="220"/>
      <c r="FM23" s="220"/>
      <c r="FN23" s="220"/>
      <c r="FO23" s="220"/>
      <c r="FP23" s="220"/>
      <c r="FQ23" s="220"/>
      <c r="FR23" s="220"/>
      <c r="FS23" s="220"/>
      <c r="FT23" s="220"/>
      <c r="FU23" s="220"/>
      <c r="FV23" s="220"/>
      <c r="FW23" s="220"/>
      <c r="FX23" s="220"/>
      <c r="FY23" s="220"/>
      <c r="FZ23" s="220"/>
      <c r="GA23" s="220"/>
      <c r="GB23" s="220"/>
      <c r="GC23" s="220"/>
      <c r="GD23" s="220"/>
      <c r="GE23" s="220"/>
      <c r="GF23" s="220"/>
      <c r="GG23" s="220"/>
      <c r="GH23" s="220"/>
      <c r="GI23" s="220"/>
      <c r="GJ23" s="220"/>
      <c r="GK23" s="220"/>
      <c r="GL23" s="220"/>
      <c r="GM23" s="220"/>
      <c r="GN23" s="220"/>
      <c r="GO23" s="220"/>
      <c r="GP23" s="220"/>
      <c r="GQ23" s="220"/>
      <c r="GR23" s="220"/>
      <c r="GS23" s="220"/>
      <c r="GT23" s="220"/>
      <c r="GU23" s="220"/>
      <c r="GV23" s="220"/>
      <c r="GW23" s="220"/>
      <c r="GX23" s="220"/>
      <c r="GY23" s="220"/>
      <c r="GZ23" s="220"/>
      <c r="HA23" s="220"/>
      <c r="HB23" s="220"/>
      <c r="HC23" s="220"/>
      <c r="HD23" s="220"/>
      <c r="HE23" s="220"/>
      <c r="HF23" s="220"/>
      <c r="HG23" s="220"/>
      <c r="HH23" s="220"/>
      <c r="HI23" s="220"/>
      <c r="HJ23" s="220"/>
      <c r="HK23" s="220"/>
      <c r="HL23" s="220"/>
      <c r="HM23" s="220"/>
      <c r="HN23" s="220"/>
      <c r="HO23" s="220"/>
      <c r="HP23" s="220"/>
      <c r="HQ23" s="220"/>
      <c r="HR23" s="220"/>
      <c r="HS23" s="220"/>
      <c r="HT23" s="220"/>
      <c r="HU23" s="220"/>
      <c r="HV23" s="220"/>
      <c r="HW23" s="220"/>
      <c r="HX23" s="220"/>
      <c r="HY23" s="220"/>
      <c r="HZ23" s="220"/>
      <c r="IA23" s="220"/>
      <c r="IB23" s="220"/>
      <c r="IC23" s="220"/>
      <c r="ID23" s="220"/>
      <c r="IE23" s="220"/>
      <c r="IF23" s="220"/>
      <c r="IG23" s="220"/>
      <c r="IH23" s="220"/>
      <c r="II23" s="220"/>
      <c r="IJ23" s="220"/>
      <c r="IK23" s="220"/>
      <c r="IL23" s="220"/>
      <c r="IM23" s="220"/>
      <c r="IN23" s="220"/>
      <c r="IO23" s="220"/>
      <c r="IP23" s="220"/>
      <c r="IQ23" s="220"/>
      <c r="IR23" s="220"/>
      <c r="IS23" s="220"/>
      <c r="IT23" s="220"/>
      <c r="IU23" s="220"/>
      <c r="IV23" s="220"/>
      <c r="IW23" s="220"/>
      <c r="IX23" s="220"/>
      <c r="IY23" s="220"/>
      <c r="IZ23" s="220"/>
      <c r="JA23" s="220"/>
      <c r="JB23" s="220"/>
      <c r="JC23" s="220"/>
      <c r="JD23" s="220"/>
      <c r="JE23" s="220"/>
      <c r="JF23" s="220"/>
      <c r="JG23" s="220"/>
      <c r="JH23" s="220"/>
      <c r="JI23" s="220"/>
      <c r="JJ23" s="220"/>
      <c r="JK23" s="220"/>
      <c r="JL23" s="220"/>
      <c r="JM23" s="220"/>
      <c r="JN23" s="220"/>
      <c r="JO23" s="220"/>
      <c r="JP23" s="220"/>
      <c r="JQ23" s="220"/>
      <c r="JR23" s="220"/>
      <c r="JS23" s="220"/>
      <c r="JT23" s="220"/>
      <c r="JU23" s="220"/>
      <c r="JV23" s="220"/>
      <c r="JW23" s="220"/>
      <c r="JX23" s="220"/>
      <c r="JY23" s="220"/>
      <c r="JZ23" s="220"/>
      <c r="KA23" s="220"/>
      <c r="KB23" s="220"/>
      <c r="KC23" s="220"/>
      <c r="KD23" s="220"/>
      <c r="KE23" s="220"/>
      <c r="KF23" s="220"/>
      <c r="KG23" s="220"/>
      <c r="KH23" s="220"/>
      <c r="KI23" s="220"/>
      <c r="KJ23" s="220"/>
      <c r="KK23" s="220"/>
      <c r="KL23" s="220"/>
      <c r="KM23" s="220"/>
      <c r="KN23" s="220"/>
      <c r="KO23" s="220"/>
      <c r="KP23" s="220"/>
      <c r="KQ23" s="220"/>
      <c r="KR23" s="220"/>
      <c r="KS23" s="220"/>
      <c r="KT23" s="220"/>
      <c r="KU23" s="220"/>
      <c r="KV23" s="220"/>
      <c r="KW23" s="220"/>
      <c r="KX23" s="220"/>
      <c r="KY23" s="220"/>
      <c r="KZ23" s="220"/>
      <c r="LA23" s="220"/>
      <c r="LB23" s="220"/>
      <c r="LC23" s="220"/>
      <c r="LD23" s="220"/>
      <c r="LE23" s="220"/>
      <c r="LF23" s="220"/>
      <c r="LG23" s="220"/>
      <c r="LH23" s="220"/>
      <c r="LI23" s="220"/>
      <c r="LJ23" s="220"/>
      <c r="LK23" s="220"/>
      <c r="LL23" s="220"/>
      <c r="LM23" s="220"/>
      <c r="LN23" s="220"/>
      <c r="LO23" s="220"/>
      <c r="LP23" s="220"/>
      <c r="LQ23" s="220"/>
      <c r="LR23" s="220"/>
      <c r="LS23" s="220"/>
      <c r="LT23" s="220"/>
      <c r="LU23" s="220"/>
      <c r="LV23" s="220"/>
      <c r="LW23" s="220"/>
      <c r="LX23" s="220"/>
      <c r="LY23" s="220"/>
      <c r="LZ23" s="220"/>
      <c r="MA23" s="220"/>
      <c r="MB23" s="220"/>
      <c r="MC23" s="220"/>
      <c r="MD23" s="220"/>
      <c r="ME23" s="220"/>
      <c r="MF23" s="220"/>
      <c r="MG23" s="220"/>
      <c r="MH23" s="220"/>
      <c r="MI23" s="220"/>
      <c r="MJ23" s="220"/>
      <c r="MK23" s="220"/>
      <c r="ML23" s="220"/>
      <c r="MM23" s="220"/>
      <c r="MN23" s="220"/>
      <c r="MO23" s="220"/>
      <c r="MP23" s="220"/>
      <c r="MQ23" s="220"/>
      <c r="MR23" s="220"/>
      <c r="MS23" s="220"/>
      <c r="MT23" s="220"/>
      <c r="MU23" s="220"/>
      <c r="MV23" s="220"/>
      <c r="MW23" s="220"/>
      <c r="MX23" s="220"/>
      <c r="MY23" s="220"/>
      <c r="MZ23" s="220"/>
      <c r="NA23" s="220"/>
      <c r="NB23" s="220"/>
      <c r="NC23" s="220"/>
      <c r="ND23" s="220"/>
      <c r="NE23" s="220"/>
      <c r="NF23" s="220"/>
      <c r="NG23" s="220"/>
      <c r="NH23" s="220"/>
      <c r="NI23" s="220"/>
      <c r="NJ23" s="220"/>
      <c r="NK23" s="220"/>
      <c r="NL23" s="220"/>
      <c r="NM23" s="220"/>
      <c r="NN23" s="220"/>
      <c r="NO23" s="220"/>
      <c r="NP23" s="220"/>
      <c r="NQ23" s="220"/>
      <c r="NR23" s="220"/>
      <c r="NS23" s="220"/>
      <c r="NT23" s="220"/>
      <c r="NU23" s="220"/>
      <c r="NV23" s="220"/>
      <c r="NW23" s="220"/>
      <c r="NX23" s="220"/>
      <c r="NY23" s="220"/>
      <c r="NZ23" s="220"/>
      <c r="OA23" s="220"/>
      <c r="OB23" s="220"/>
      <c r="OC23" s="220"/>
      <c r="OD23" s="220"/>
      <c r="OE23" s="220"/>
      <c r="OF23" s="220"/>
      <c r="OG23" s="220"/>
      <c r="OH23" s="220"/>
      <c r="OI23" s="220"/>
      <c r="OJ23" s="220"/>
      <c r="OK23" s="220"/>
      <c r="OL23" s="220"/>
      <c r="OM23" s="220"/>
      <c r="ON23" s="220"/>
      <c r="OO23" s="220"/>
      <c r="OP23" s="220"/>
      <c r="OQ23" s="220"/>
      <c r="OR23" s="220"/>
      <c r="OS23" s="220"/>
      <c r="OT23" s="220"/>
      <c r="OU23" s="220"/>
      <c r="OV23" s="220"/>
      <c r="OW23" s="220"/>
      <c r="OX23" s="220"/>
      <c r="OY23" s="220"/>
      <c r="OZ23" s="220"/>
      <c r="PA23" s="220"/>
      <c r="PB23" s="220"/>
      <c r="PC23" s="220"/>
      <c r="PD23" s="220"/>
      <c r="PE23" s="220"/>
      <c r="PF23" s="220"/>
      <c r="PG23" s="220"/>
      <c r="PH23" s="220"/>
      <c r="PI23" s="220"/>
      <c r="PJ23" s="220"/>
      <c r="PK23" s="220"/>
      <c r="PL23" s="220"/>
      <c r="PM23" s="220"/>
      <c r="PN23" s="220"/>
      <c r="PO23" s="220"/>
      <c r="PP23" s="220"/>
      <c r="PQ23" s="220"/>
      <c r="PR23" s="220"/>
      <c r="PS23" s="220"/>
      <c r="PT23" s="220"/>
      <c r="PU23" s="220"/>
      <c r="PV23" s="220"/>
      <c r="PW23" s="220"/>
      <c r="PX23" s="220"/>
      <c r="PY23" s="220"/>
      <c r="PZ23" s="220"/>
      <c r="QA23" s="220"/>
      <c r="QB23" s="220"/>
      <c r="QC23" s="220"/>
      <c r="QD23" s="220"/>
      <c r="QE23" s="220"/>
      <c r="QF23" s="220"/>
      <c r="QG23" s="220"/>
      <c r="QH23" s="220"/>
      <c r="QI23" s="220"/>
      <c r="QJ23" s="220"/>
      <c r="QK23" s="220"/>
      <c r="QL23" s="220"/>
      <c r="QM23" s="220"/>
      <c r="QN23" s="220"/>
      <c r="QO23" s="220"/>
      <c r="QP23" s="220"/>
      <c r="QQ23" s="220"/>
      <c r="QR23" s="220"/>
      <c r="QS23" s="220"/>
      <c r="QT23" s="220"/>
      <c r="QU23" s="220"/>
      <c r="QV23" s="220"/>
      <c r="QW23" s="220"/>
      <c r="QX23" s="220"/>
      <c r="QY23" s="220"/>
      <c r="QZ23" s="220"/>
      <c r="RA23" s="220"/>
      <c r="RB23" s="220"/>
      <c r="RC23" s="220"/>
      <c r="RD23" s="220"/>
      <c r="RE23" s="220"/>
      <c r="RF23" s="220"/>
      <c r="RG23" s="220"/>
      <c r="RH23" s="220"/>
      <c r="RI23" s="220"/>
      <c r="RJ23" s="220"/>
      <c r="RK23" s="220"/>
      <c r="RL23" s="220"/>
      <c r="RM23" s="220"/>
      <c r="RN23" s="220"/>
      <c r="RO23" s="220"/>
      <c r="RP23" s="220"/>
      <c r="RQ23" s="220"/>
      <c r="RR23" s="220"/>
      <c r="RS23" s="220"/>
      <c r="RT23" s="220"/>
      <c r="RU23" s="220"/>
      <c r="RV23" s="220"/>
      <c r="RW23" s="220"/>
      <c r="RX23" s="220"/>
      <c r="RY23" s="220"/>
      <c r="RZ23" s="220"/>
      <c r="SA23" s="220"/>
      <c r="SB23" s="220"/>
      <c r="SC23" s="220"/>
      <c r="SD23" s="220"/>
      <c r="SE23" s="220"/>
      <c r="SF23" s="220"/>
      <c r="SG23" s="220"/>
      <c r="SH23" s="220"/>
      <c r="SI23" s="220"/>
      <c r="SJ23" s="220"/>
      <c r="SK23" s="220"/>
      <c r="SL23" s="220"/>
      <c r="SM23" s="220"/>
      <c r="SN23" s="220"/>
      <c r="SO23" s="220"/>
      <c r="SP23" s="220"/>
      <c r="SQ23" s="220"/>
      <c r="SR23" s="220"/>
      <c r="SS23" s="220"/>
      <c r="ST23" s="220"/>
      <c r="SU23" s="220"/>
      <c r="SV23" s="220"/>
      <c r="SW23" s="220"/>
      <c r="SX23" s="220"/>
      <c r="SY23" s="220"/>
      <c r="SZ23" s="220"/>
      <c r="TA23" s="220"/>
      <c r="TB23" s="220"/>
      <c r="TC23" s="220"/>
      <c r="TD23" s="220"/>
      <c r="TE23" s="220"/>
      <c r="TF23" s="220"/>
      <c r="TG23" s="220"/>
      <c r="TH23" s="220"/>
      <c r="TI23" s="220"/>
      <c r="TJ23" s="220"/>
      <c r="TK23" s="220"/>
      <c r="TL23" s="220"/>
      <c r="TM23" s="220"/>
      <c r="TN23" s="220"/>
      <c r="TO23" s="220"/>
      <c r="TP23" s="220"/>
      <c r="TQ23" s="220"/>
      <c r="TR23" s="220"/>
      <c r="TS23" s="220"/>
      <c r="TT23" s="220"/>
      <c r="TU23" s="220"/>
      <c r="TV23" s="220"/>
      <c r="TW23" s="220"/>
      <c r="TX23" s="220"/>
      <c r="TY23" s="220"/>
      <c r="TZ23" s="220"/>
      <c r="UA23" s="220"/>
      <c r="UB23" s="220"/>
      <c r="UC23" s="220"/>
      <c r="UD23" s="220"/>
      <c r="UE23" s="220"/>
      <c r="UF23" s="220"/>
      <c r="UG23" s="220"/>
      <c r="UH23" s="220"/>
      <c r="UI23" s="220"/>
      <c r="UJ23" s="220"/>
      <c r="UK23" s="220"/>
      <c r="UL23" s="220"/>
      <c r="UM23" s="220"/>
      <c r="UN23" s="220"/>
      <c r="UO23" s="220"/>
      <c r="UP23" s="220"/>
      <c r="UQ23" s="220"/>
      <c r="UR23" s="220"/>
      <c r="US23" s="220"/>
      <c r="UT23" s="220"/>
      <c r="UU23" s="220"/>
      <c r="UV23" s="220"/>
      <c r="UW23" s="220"/>
      <c r="UX23" s="220"/>
      <c r="UY23" s="220"/>
      <c r="UZ23" s="220"/>
      <c r="VA23" s="220"/>
      <c r="VB23" s="220"/>
      <c r="VC23" s="220"/>
      <c r="VD23" s="220"/>
      <c r="VE23" s="220"/>
      <c r="VF23" s="220"/>
      <c r="VG23" s="220"/>
      <c r="VH23" s="220"/>
      <c r="VI23" s="220"/>
      <c r="VJ23" s="220"/>
      <c r="VK23" s="220"/>
      <c r="VL23" s="220"/>
      <c r="VM23" s="220"/>
      <c r="VN23" s="220"/>
      <c r="VO23" s="220"/>
      <c r="VP23" s="220"/>
      <c r="VQ23" s="220"/>
      <c r="VR23" s="220"/>
      <c r="VS23" s="220"/>
      <c r="VT23" s="220"/>
      <c r="VU23" s="220"/>
      <c r="VV23" s="220"/>
      <c r="VW23" s="220"/>
      <c r="VX23" s="220"/>
      <c r="VY23" s="220"/>
      <c r="VZ23" s="220"/>
      <c r="WA23" s="220"/>
      <c r="WB23" s="220"/>
      <c r="WC23" s="220"/>
      <c r="WD23" s="220"/>
      <c r="WE23" s="220"/>
      <c r="WF23" s="220"/>
      <c r="WG23" s="220"/>
      <c r="WH23" s="220"/>
      <c r="WI23" s="220"/>
      <c r="WJ23" s="220"/>
      <c r="WK23" s="220"/>
      <c r="WL23" s="220"/>
      <c r="WM23" s="220"/>
      <c r="WN23" s="220"/>
      <c r="WO23" s="220"/>
      <c r="WP23" s="220"/>
      <c r="WQ23" s="220"/>
      <c r="WR23" s="220"/>
      <c r="WS23" s="220"/>
      <c r="WT23" s="220"/>
      <c r="WU23" s="220"/>
      <c r="WV23" s="220"/>
      <c r="WW23" s="220"/>
      <c r="WX23" s="220"/>
      <c r="WY23" s="220"/>
      <c r="WZ23" s="220"/>
      <c r="XA23" s="220"/>
      <c r="XB23" s="220"/>
      <c r="XC23" s="220"/>
      <c r="XD23" s="220"/>
      <c r="XE23" s="220"/>
      <c r="XF23" s="220"/>
      <c r="XG23" s="220"/>
      <c r="XH23" s="220"/>
      <c r="XI23" s="220"/>
      <c r="XJ23" s="220"/>
      <c r="XK23" s="220"/>
      <c r="XL23" s="220"/>
      <c r="XM23" s="220"/>
      <c r="XN23" s="220"/>
      <c r="XO23" s="220"/>
      <c r="XP23" s="220"/>
      <c r="XQ23" s="220"/>
      <c r="XR23" s="220"/>
      <c r="XS23" s="220"/>
      <c r="XT23" s="220"/>
      <c r="XU23" s="220"/>
      <c r="XV23" s="220"/>
      <c r="XW23" s="220"/>
      <c r="XX23" s="220"/>
      <c r="XY23" s="220"/>
      <c r="XZ23" s="220"/>
      <c r="YA23" s="220"/>
      <c r="YB23" s="220"/>
      <c r="YC23" s="220"/>
      <c r="YD23" s="220"/>
      <c r="YE23" s="220"/>
      <c r="YF23" s="220"/>
      <c r="YG23" s="220"/>
      <c r="YH23" s="220"/>
      <c r="YI23" s="220"/>
      <c r="YJ23" s="220"/>
      <c r="YK23" s="220"/>
      <c r="YL23" s="220"/>
      <c r="YM23" s="220"/>
      <c r="YN23" s="220"/>
      <c r="YO23" s="220"/>
      <c r="YP23" s="220"/>
      <c r="YQ23" s="220"/>
      <c r="YR23" s="220"/>
      <c r="YS23" s="220"/>
      <c r="YT23" s="220"/>
      <c r="YU23" s="220"/>
      <c r="YV23" s="220"/>
      <c r="YW23" s="220"/>
      <c r="YX23" s="220"/>
      <c r="YY23" s="220"/>
      <c r="YZ23" s="220"/>
      <c r="ZA23" s="220"/>
      <c r="ZB23" s="220"/>
      <c r="ZC23" s="220"/>
      <c r="ZD23" s="220"/>
      <c r="ZE23" s="220"/>
      <c r="ZF23" s="220"/>
      <c r="ZG23" s="220"/>
      <c r="ZH23" s="220"/>
      <c r="ZI23" s="220"/>
      <c r="ZJ23" s="220"/>
      <c r="ZK23" s="220"/>
      <c r="ZL23" s="220"/>
      <c r="ZM23" s="220"/>
      <c r="ZN23" s="220"/>
      <c r="ZO23" s="220"/>
      <c r="ZP23" s="220"/>
      <c r="ZQ23" s="220"/>
      <c r="ZR23" s="220"/>
      <c r="ZS23" s="220"/>
      <c r="ZT23" s="220"/>
      <c r="ZU23" s="220"/>
      <c r="ZV23" s="220"/>
      <c r="ZW23" s="220"/>
      <c r="ZX23" s="220"/>
      <c r="ZY23" s="220"/>
      <c r="ZZ23" s="220"/>
      <c r="AAA23" s="220"/>
      <c r="AAB23" s="220"/>
      <c r="AAC23" s="220"/>
      <c r="AAD23" s="220"/>
      <c r="AAE23" s="220"/>
      <c r="AAF23" s="220"/>
      <c r="AAG23" s="220"/>
      <c r="AAH23" s="220"/>
      <c r="AAI23" s="220"/>
      <c r="AAJ23" s="220"/>
      <c r="AAK23" s="220"/>
      <c r="AAL23" s="220"/>
      <c r="AAM23" s="220"/>
      <c r="AAN23" s="220"/>
      <c r="AAO23" s="220"/>
      <c r="AAP23" s="220"/>
      <c r="AAQ23" s="220"/>
      <c r="AAR23" s="220"/>
      <c r="AAS23" s="220"/>
      <c r="AAT23" s="220"/>
      <c r="AAU23" s="220"/>
      <c r="AAV23" s="220"/>
      <c r="AAW23" s="220"/>
      <c r="AAX23" s="220"/>
      <c r="AAY23" s="220"/>
      <c r="AAZ23" s="220"/>
      <c r="ABA23" s="220"/>
      <c r="ABB23" s="220"/>
      <c r="ABC23" s="220"/>
      <c r="ABD23" s="220"/>
      <c r="ABE23" s="220"/>
      <c r="ABF23" s="220"/>
      <c r="ABG23" s="220"/>
      <c r="ABH23" s="220"/>
      <c r="ABI23" s="220"/>
      <c r="ABJ23" s="220"/>
      <c r="ABK23" s="220"/>
      <c r="ABL23" s="220"/>
      <c r="ABM23" s="220"/>
      <c r="ABN23" s="220"/>
      <c r="ABO23" s="220"/>
      <c r="ABP23" s="220"/>
      <c r="ABQ23" s="220"/>
      <c r="ABR23" s="220"/>
      <c r="ABS23" s="220"/>
      <c r="ABT23" s="220"/>
      <c r="ABU23" s="220"/>
      <c r="ABV23" s="220"/>
      <c r="ABW23" s="220"/>
      <c r="ABX23" s="220"/>
      <c r="ABY23" s="220"/>
      <c r="ABZ23" s="220"/>
      <c r="ACA23" s="220"/>
      <c r="ACB23" s="220"/>
      <c r="ACC23" s="220"/>
      <c r="ACD23" s="220"/>
      <c r="ACE23" s="220"/>
      <c r="ACF23" s="220"/>
      <c r="ACG23" s="220"/>
      <c r="ACH23" s="220"/>
      <c r="ACI23" s="220"/>
      <c r="ACJ23" s="220"/>
      <c r="ACK23" s="220"/>
      <c r="ACL23" s="220"/>
      <c r="ACM23" s="220"/>
      <c r="ACN23" s="220"/>
      <c r="ACO23" s="220"/>
      <c r="ACP23" s="220"/>
      <c r="ACQ23" s="220"/>
      <c r="ACR23" s="220"/>
      <c r="ACS23" s="220"/>
      <c r="ACT23" s="220"/>
      <c r="ACU23" s="220"/>
      <c r="ACV23" s="220"/>
      <c r="ACW23" s="220"/>
      <c r="ACX23" s="220"/>
      <c r="ACY23" s="220"/>
      <c r="ACZ23" s="220"/>
      <c r="ADA23" s="220"/>
      <c r="ADB23" s="220"/>
      <c r="ADC23" s="220"/>
      <c r="ADD23" s="220"/>
      <c r="ADE23" s="220"/>
      <c r="ADF23" s="220"/>
      <c r="ADG23" s="220"/>
      <c r="ADH23" s="220"/>
      <c r="ADI23" s="220"/>
      <c r="ADJ23" s="220"/>
      <c r="ADK23" s="220"/>
      <c r="ADL23" s="220"/>
      <c r="ADM23" s="220"/>
      <c r="ADN23" s="220"/>
      <c r="ADO23" s="220"/>
      <c r="ADP23" s="220"/>
      <c r="ADQ23" s="220"/>
      <c r="ADR23" s="220"/>
      <c r="ADS23" s="220"/>
      <c r="ADT23" s="220"/>
      <c r="ADU23" s="220"/>
      <c r="ADV23" s="220"/>
      <c r="ADW23" s="220"/>
      <c r="ADX23" s="220"/>
      <c r="ADY23" s="220"/>
      <c r="ADZ23" s="220"/>
      <c r="AEA23" s="220"/>
      <c r="AEB23" s="220"/>
      <c r="AEC23" s="220"/>
      <c r="AED23" s="220"/>
      <c r="AEE23" s="220"/>
      <c r="AEF23" s="220"/>
      <c r="AEG23" s="220"/>
      <c r="AEH23" s="220"/>
      <c r="AEI23" s="220"/>
      <c r="AEJ23" s="220"/>
      <c r="AEK23" s="220"/>
      <c r="AEL23" s="220"/>
      <c r="AEM23" s="220"/>
      <c r="AEN23" s="220"/>
      <c r="AEO23" s="220"/>
      <c r="AEP23" s="220"/>
      <c r="AEQ23" s="220"/>
      <c r="AER23" s="220"/>
      <c r="AES23" s="220"/>
      <c r="AET23" s="220"/>
      <c r="AEU23" s="220"/>
      <c r="AEV23" s="220"/>
      <c r="AEW23" s="220"/>
      <c r="AEX23" s="220"/>
      <c r="AEY23" s="220"/>
      <c r="AEZ23" s="220"/>
      <c r="AFA23" s="220"/>
      <c r="AFB23" s="220"/>
      <c r="AFC23" s="220"/>
      <c r="AFD23" s="220"/>
      <c r="AFE23" s="220"/>
      <c r="AFF23" s="220"/>
      <c r="AFG23" s="220"/>
      <c r="AFH23" s="220"/>
      <c r="AFI23" s="220"/>
      <c r="AFJ23" s="220"/>
      <c r="AFK23" s="220"/>
      <c r="AFL23" s="220"/>
      <c r="AFM23" s="220"/>
      <c r="AFN23" s="220"/>
      <c r="AFO23" s="220"/>
      <c r="AFP23" s="220"/>
      <c r="AFQ23" s="220"/>
      <c r="AFR23" s="220"/>
      <c r="AFS23" s="220"/>
      <c r="AFT23" s="220"/>
      <c r="AFU23" s="220"/>
      <c r="AFV23" s="220"/>
      <c r="AFW23" s="220"/>
      <c r="AFX23" s="220"/>
      <c r="AFY23" s="220"/>
      <c r="AFZ23" s="220"/>
      <c r="AGA23" s="220"/>
      <c r="AGB23" s="220"/>
      <c r="AGC23" s="220"/>
      <c r="AGD23" s="220"/>
      <c r="AGE23" s="220"/>
      <c r="AGF23" s="220"/>
      <c r="AGG23" s="220"/>
      <c r="AGH23" s="220"/>
      <c r="AGI23" s="220"/>
      <c r="AGJ23" s="220"/>
      <c r="AGK23" s="220"/>
      <c r="AGL23" s="220"/>
      <c r="AGM23" s="220"/>
      <c r="AGN23" s="220"/>
      <c r="AGO23" s="220"/>
      <c r="AGP23" s="220"/>
      <c r="AGQ23" s="220"/>
      <c r="AGR23" s="220"/>
      <c r="AGS23" s="220"/>
      <c r="AGT23" s="220"/>
      <c r="AGU23" s="220"/>
      <c r="AGV23" s="220"/>
      <c r="AGW23" s="220"/>
      <c r="AGX23" s="220"/>
      <c r="AGY23" s="220"/>
      <c r="AGZ23" s="220"/>
      <c r="AHA23" s="220"/>
      <c r="AHB23" s="220"/>
      <c r="AHC23" s="220"/>
      <c r="AHD23" s="220"/>
      <c r="AHE23" s="220"/>
      <c r="AHF23" s="220"/>
      <c r="AHG23" s="220"/>
      <c r="AHH23" s="220"/>
      <c r="AHI23" s="220"/>
      <c r="AHJ23" s="220"/>
      <c r="AHK23" s="220"/>
      <c r="AHL23" s="220"/>
      <c r="AHM23" s="220"/>
      <c r="AHN23" s="220"/>
      <c r="AHO23" s="220"/>
      <c r="AHP23" s="220"/>
      <c r="AHQ23" s="220"/>
      <c r="AHR23" s="220"/>
      <c r="AHS23" s="220"/>
      <c r="AHT23" s="220"/>
      <c r="AHU23" s="220"/>
      <c r="AHV23" s="220"/>
      <c r="AHW23" s="220"/>
      <c r="AHX23" s="220"/>
      <c r="AHY23" s="220"/>
      <c r="AHZ23" s="220"/>
      <c r="AIA23" s="220"/>
      <c r="AIB23" s="220"/>
      <c r="AIC23" s="220"/>
      <c r="AID23" s="220"/>
      <c r="AIE23" s="220"/>
      <c r="AIF23" s="220"/>
      <c r="AIG23" s="220"/>
      <c r="AIH23" s="220"/>
      <c r="AII23" s="220"/>
      <c r="AIJ23" s="220"/>
      <c r="AIK23" s="220"/>
      <c r="AIL23" s="220"/>
      <c r="AIM23" s="220"/>
      <c r="AIN23" s="220"/>
      <c r="AIO23" s="220"/>
      <c r="AIP23" s="220"/>
      <c r="AIQ23" s="220"/>
      <c r="AIR23" s="220"/>
      <c r="AIS23" s="220"/>
      <c r="AIT23" s="220"/>
      <c r="AIU23" s="220"/>
      <c r="AIV23" s="220"/>
      <c r="AIW23" s="220"/>
      <c r="AIX23" s="220"/>
      <c r="AIY23" s="220"/>
      <c r="AIZ23" s="220"/>
      <c r="AJA23" s="220"/>
      <c r="AJB23" s="220"/>
      <c r="AJC23" s="220"/>
      <c r="AJD23" s="220"/>
      <c r="AJE23" s="220"/>
      <c r="AJF23" s="220"/>
      <c r="AJG23" s="220"/>
      <c r="AJH23" s="220"/>
      <c r="AJI23" s="220"/>
      <c r="AJJ23" s="220"/>
      <c r="AJK23" s="220"/>
      <c r="AJL23" s="220"/>
      <c r="AJM23" s="220"/>
      <c r="AJN23" s="220"/>
      <c r="AJO23" s="220"/>
      <c r="AJP23" s="220"/>
      <c r="AJQ23" s="220"/>
      <c r="AJR23" s="220"/>
      <c r="AJS23" s="220"/>
      <c r="AJT23" s="220"/>
      <c r="AJU23" s="220"/>
      <c r="AJV23" s="220"/>
      <c r="AJW23" s="220"/>
      <c r="AJX23" s="220"/>
      <c r="AJY23" s="220"/>
      <c r="AJZ23" s="220"/>
      <c r="AKA23" s="220"/>
      <c r="AKB23" s="220"/>
      <c r="AKC23" s="220"/>
      <c r="AKD23" s="220"/>
      <c r="AKE23" s="220"/>
      <c r="AKF23" s="220"/>
      <c r="AKG23" s="220"/>
      <c r="AKH23" s="220"/>
      <c r="AKI23" s="220"/>
      <c r="AKJ23" s="220"/>
      <c r="AKK23" s="220"/>
      <c r="AKL23" s="220"/>
      <c r="AKM23" s="220"/>
      <c r="AKN23" s="220"/>
      <c r="AKO23" s="220"/>
      <c r="AKP23" s="220"/>
      <c r="AKQ23" s="220"/>
      <c r="AKR23" s="220"/>
      <c r="AKS23" s="220"/>
      <c r="AKT23" s="220"/>
      <c r="AKU23" s="220"/>
      <c r="AKV23" s="220"/>
      <c r="AKW23" s="220"/>
      <c r="AKX23" s="220"/>
      <c r="AKY23" s="220"/>
      <c r="AKZ23" s="220"/>
      <c r="ALA23" s="220"/>
      <c r="ALB23" s="220"/>
      <c r="ALC23" s="220"/>
      <c r="ALD23" s="220"/>
      <c r="ALE23" s="220"/>
      <c r="ALF23" s="220"/>
      <c r="ALG23" s="220"/>
      <c r="ALH23" s="220"/>
      <c r="ALI23" s="220"/>
      <c r="ALJ23" s="220"/>
      <c r="ALK23" s="220"/>
      <c r="ALL23" s="220"/>
      <c r="ALM23" s="220"/>
      <c r="ALN23" s="220"/>
      <c r="ALO23" s="220"/>
      <c r="ALP23" s="220"/>
      <c r="ALQ23" s="220"/>
      <c r="ALR23" s="220"/>
      <c r="ALS23" s="220"/>
      <c r="ALT23" s="220"/>
      <c r="ALU23" s="220"/>
      <c r="ALV23" s="220"/>
      <c r="ALW23" s="220"/>
      <c r="ALX23" s="220"/>
      <c r="ALY23" s="220"/>
      <c r="ALZ23" s="220"/>
      <c r="AMA23" s="220"/>
      <c r="AMB23" s="220"/>
      <c r="AMC23" s="220"/>
      <c r="AMD23" s="220"/>
      <c r="AME23" s="220"/>
      <c r="AMF23" s="220"/>
      <c r="AMG23" s="220"/>
      <c r="AMH23" s="220"/>
      <c r="AMI23" s="220"/>
      <c r="AMJ23" s="220"/>
      <c r="AMK23" s="220"/>
      <c r="AML23" s="220"/>
      <c r="AMM23" s="220"/>
      <c r="AMN23" s="220"/>
      <c r="AMO23" s="220"/>
      <c r="AMP23" s="220"/>
      <c r="AMQ23" s="220"/>
      <c r="AMR23" s="220"/>
      <c r="AMS23" s="220"/>
      <c r="AMT23" s="220"/>
      <c r="AMU23" s="220"/>
      <c r="AMV23" s="220"/>
      <c r="AMW23" s="220"/>
      <c r="AMX23" s="220"/>
      <c r="AMY23" s="220"/>
      <c r="AMZ23" s="220"/>
      <c r="ANA23" s="220"/>
      <c r="ANB23" s="220"/>
      <c r="ANC23" s="220"/>
      <c r="AND23" s="220"/>
      <c r="ANE23" s="220"/>
      <c r="ANF23" s="220"/>
      <c r="ANG23" s="220"/>
      <c r="ANH23" s="220"/>
      <c r="ANI23" s="220"/>
      <c r="ANJ23" s="220"/>
      <c r="ANK23" s="220"/>
      <c r="ANL23" s="220"/>
      <c r="ANM23" s="220"/>
      <c r="ANN23" s="220"/>
      <c r="ANO23" s="220"/>
      <c r="ANP23" s="220"/>
      <c r="ANQ23" s="220"/>
      <c r="ANR23" s="220"/>
      <c r="ANS23" s="220"/>
      <c r="ANT23" s="220"/>
      <c r="ANU23" s="220"/>
      <c r="ANV23" s="220"/>
      <c r="ANW23" s="220"/>
      <c r="ANX23" s="220"/>
      <c r="ANY23" s="220"/>
      <c r="ANZ23" s="220"/>
      <c r="AOA23" s="220"/>
      <c r="AOB23" s="220"/>
      <c r="AOC23" s="220"/>
      <c r="AOD23" s="220"/>
      <c r="AOE23" s="220"/>
      <c r="AOF23" s="220"/>
      <c r="AOG23" s="220"/>
      <c r="AOH23" s="220"/>
      <c r="AOI23" s="220"/>
      <c r="AOJ23" s="220"/>
      <c r="AOK23" s="220"/>
      <c r="AOL23" s="220"/>
      <c r="AOM23" s="220"/>
      <c r="AON23" s="220"/>
      <c r="AOO23" s="220"/>
      <c r="AOP23" s="220"/>
      <c r="AOQ23" s="220"/>
      <c r="AOR23" s="220"/>
      <c r="AOS23" s="220"/>
      <c r="AOT23" s="220"/>
      <c r="AOU23" s="220"/>
      <c r="AOV23" s="220"/>
      <c r="AOW23" s="220"/>
      <c r="AOX23" s="220"/>
      <c r="AOY23" s="220"/>
      <c r="AOZ23" s="220"/>
      <c r="APA23" s="220"/>
      <c r="APB23" s="220"/>
      <c r="APC23" s="220"/>
      <c r="APD23" s="220"/>
      <c r="APE23" s="220"/>
      <c r="APF23" s="220"/>
      <c r="APG23" s="220"/>
      <c r="APH23" s="220"/>
      <c r="API23" s="220"/>
      <c r="APJ23" s="220"/>
      <c r="APK23" s="220"/>
      <c r="APL23" s="220"/>
      <c r="APM23" s="220"/>
      <c r="APN23" s="220"/>
      <c r="APO23" s="220"/>
      <c r="APP23" s="220"/>
      <c r="APQ23" s="220"/>
      <c r="APR23" s="220"/>
      <c r="APS23" s="220"/>
      <c r="APT23" s="220"/>
      <c r="APU23" s="220"/>
      <c r="APV23" s="220"/>
      <c r="APW23" s="220"/>
      <c r="APX23" s="220"/>
      <c r="APY23" s="220"/>
      <c r="APZ23" s="220"/>
      <c r="AQA23" s="220"/>
      <c r="AQB23" s="220"/>
      <c r="AQC23" s="220"/>
      <c r="AQD23" s="220"/>
      <c r="AQE23" s="220"/>
      <c r="AQF23" s="220"/>
      <c r="AQG23" s="220"/>
      <c r="AQH23" s="220"/>
      <c r="AQI23" s="220"/>
      <c r="AQJ23" s="220"/>
      <c r="AQK23" s="220"/>
      <c r="AQL23" s="220"/>
      <c r="AQM23" s="220"/>
      <c r="AQN23" s="220"/>
      <c r="AQO23" s="220"/>
      <c r="AQP23" s="220"/>
      <c r="AQQ23" s="220"/>
      <c r="AQR23" s="220"/>
      <c r="AQS23" s="220"/>
      <c r="AQT23" s="220"/>
      <c r="AQU23" s="220"/>
      <c r="AQV23" s="220"/>
      <c r="AQW23" s="220"/>
      <c r="AQX23" s="220"/>
      <c r="AQY23" s="220"/>
      <c r="AQZ23" s="220"/>
      <c r="ARA23" s="220"/>
      <c r="ARB23" s="220"/>
      <c r="ARC23" s="220"/>
      <c r="ARD23" s="220"/>
      <c r="ARE23" s="220"/>
      <c r="ARF23" s="220"/>
      <c r="ARG23" s="220"/>
      <c r="ARH23" s="220"/>
      <c r="ARI23" s="220"/>
      <c r="ARJ23" s="220"/>
      <c r="ARK23" s="220"/>
      <c r="ARL23" s="220"/>
      <c r="ARM23" s="220"/>
      <c r="ARN23" s="220"/>
      <c r="ARO23" s="220"/>
      <c r="ARP23" s="220"/>
      <c r="ARQ23" s="220"/>
      <c r="ARR23" s="220"/>
      <c r="ARS23" s="220"/>
      <c r="ART23" s="220"/>
      <c r="ARU23" s="220"/>
      <c r="ARV23" s="220"/>
      <c r="ARW23" s="220"/>
      <c r="ARX23" s="220"/>
      <c r="ARY23" s="220"/>
      <c r="ARZ23" s="220"/>
      <c r="ASA23" s="220"/>
      <c r="ASB23" s="220"/>
      <c r="ASC23" s="220"/>
      <c r="ASD23" s="220"/>
      <c r="ASE23" s="220"/>
      <c r="ASF23" s="220"/>
      <c r="ASG23" s="220"/>
      <c r="ASH23" s="220"/>
      <c r="ASI23" s="220"/>
      <c r="ASJ23" s="220"/>
      <c r="ASK23" s="220"/>
      <c r="ASL23" s="220"/>
      <c r="ASM23" s="220"/>
      <c r="ASN23" s="220"/>
      <c r="ASO23" s="220"/>
      <c r="ASP23" s="220"/>
      <c r="ASQ23" s="220"/>
      <c r="ASR23" s="220"/>
      <c r="ASS23" s="220"/>
      <c r="AST23" s="220"/>
      <c r="ASU23" s="220"/>
      <c r="ASV23" s="220"/>
      <c r="ASW23" s="220"/>
      <c r="ASX23" s="220"/>
      <c r="ASY23" s="220"/>
      <c r="ASZ23" s="220"/>
      <c r="ATA23" s="220"/>
      <c r="ATB23" s="220"/>
      <c r="ATC23" s="220"/>
      <c r="ATD23" s="220"/>
      <c r="ATE23" s="220"/>
      <c r="ATF23" s="220"/>
      <c r="ATG23" s="220"/>
      <c r="ATH23" s="220"/>
      <c r="ATI23" s="220"/>
      <c r="ATJ23" s="220"/>
      <c r="ATK23" s="220"/>
      <c r="ATL23" s="220"/>
      <c r="ATM23" s="220"/>
      <c r="ATN23" s="220"/>
      <c r="ATO23" s="220"/>
      <c r="ATP23" s="220"/>
      <c r="ATQ23" s="220"/>
      <c r="ATR23" s="220"/>
      <c r="ATS23" s="220"/>
      <c r="ATT23" s="220"/>
      <c r="ATU23" s="220"/>
      <c r="ATV23" s="220"/>
      <c r="ATW23" s="220"/>
      <c r="ATX23" s="220"/>
      <c r="ATY23" s="220"/>
      <c r="ATZ23" s="220"/>
      <c r="AUA23" s="220"/>
      <c r="AUB23" s="220"/>
      <c r="AUC23" s="220"/>
      <c r="AUD23" s="220"/>
      <c r="AUE23" s="220"/>
      <c r="AUF23" s="220"/>
      <c r="AUG23" s="220"/>
      <c r="AUH23" s="220"/>
      <c r="AUI23" s="220"/>
      <c r="AUJ23" s="220"/>
      <c r="AUK23" s="220"/>
      <c r="AUL23" s="220"/>
      <c r="AUM23" s="220"/>
      <c r="AUN23" s="220"/>
      <c r="AUO23" s="220"/>
      <c r="AUP23" s="220"/>
      <c r="AUQ23" s="220"/>
      <c r="AUR23" s="220"/>
      <c r="AUS23" s="220"/>
      <c r="AUT23" s="220"/>
      <c r="AUU23" s="220"/>
      <c r="AUV23" s="220"/>
      <c r="AUW23" s="220"/>
      <c r="AUX23" s="220"/>
      <c r="AUY23" s="220"/>
      <c r="AUZ23" s="220"/>
      <c r="AVA23" s="220"/>
      <c r="AVB23" s="220"/>
      <c r="AVC23" s="220"/>
      <c r="AVD23" s="220"/>
      <c r="AVE23" s="220"/>
      <c r="AVF23" s="220"/>
      <c r="AVG23" s="220"/>
      <c r="AVH23" s="220"/>
      <c r="AVI23" s="220"/>
      <c r="AVJ23" s="220"/>
      <c r="AVK23" s="220"/>
      <c r="AVL23" s="220"/>
      <c r="AVM23" s="220"/>
      <c r="AVN23" s="220"/>
      <c r="AVO23" s="220"/>
      <c r="AVP23" s="220"/>
      <c r="AVQ23" s="220"/>
      <c r="AVR23" s="220"/>
      <c r="AVS23" s="220"/>
      <c r="AVT23" s="220"/>
      <c r="AVU23" s="220"/>
      <c r="AVV23" s="220"/>
      <c r="AVW23" s="220"/>
      <c r="AVX23" s="220"/>
      <c r="AVY23" s="220"/>
      <c r="AVZ23" s="220"/>
      <c r="AWA23" s="220"/>
      <c r="AWB23" s="220"/>
      <c r="AWC23" s="220"/>
      <c r="AWD23" s="220"/>
      <c r="AWE23" s="220"/>
      <c r="AWF23" s="220"/>
      <c r="AWG23" s="220"/>
      <c r="AWH23" s="220"/>
      <c r="AWI23" s="220"/>
      <c r="AWJ23" s="220"/>
      <c r="AWK23" s="220"/>
      <c r="AWL23" s="220"/>
      <c r="AWM23" s="220"/>
      <c r="AWN23" s="220"/>
      <c r="AWO23" s="220"/>
      <c r="AWP23" s="220"/>
      <c r="AWQ23" s="220"/>
      <c r="AWR23" s="220"/>
      <c r="AWS23" s="220"/>
      <c r="AWT23" s="220"/>
      <c r="AWU23" s="220"/>
      <c r="AWV23" s="220"/>
      <c r="AWW23" s="220"/>
      <c r="AWX23" s="220"/>
      <c r="AWY23" s="220"/>
      <c r="AWZ23" s="220"/>
      <c r="AXA23" s="220"/>
      <c r="AXB23" s="220"/>
      <c r="AXC23" s="220"/>
      <c r="AXD23" s="220"/>
      <c r="AXE23" s="220"/>
      <c r="AXF23" s="220"/>
      <c r="AXG23" s="220"/>
      <c r="AXH23" s="220"/>
      <c r="AXI23" s="220"/>
      <c r="AXJ23" s="220"/>
      <c r="AXK23" s="220"/>
      <c r="AXL23" s="220"/>
      <c r="AXM23" s="220"/>
      <c r="AXN23" s="220"/>
      <c r="AXO23" s="220"/>
      <c r="AXP23" s="220"/>
      <c r="AXQ23" s="220"/>
      <c r="AXR23" s="220"/>
      <c r="AXS23" s="220"/>
      <c r="AXT23" s="220"/>
      <c r="AXU23" s="220"/>
      <c r="AXV23" s="220"/>
      <c r="AXW23" s="220"/>
      <c r="AXX23" s="220"/>
      <c r="AXY23" s="220"/>
      <c r="AXZ23" s="220"/>
      <c r="AYA23" s="220"/>
      <c r="AYB23" s="220"/>
      <c r="AYC23" s="220"/>
      <c r="AYD23" s="220"/>
      <c r="AYE23" s="220"/>
      <c r="AYF23" s="220"/>
      <c r="AYG23" s="220"/>
      <c r="AYH23" s="220"/>
      <c r="AYI23" s="220"/>
      <c r="AYJ23" s="220"/>
      <c r="AYK23" s="220"/>
      <c r="AYL23" s="220"/>
      <c r="AYM23" s="220"/>
      <c r="AYN23" s="220"/>
      <c r="AYO23" s="220"/>
      <c r="AYP23" s="220"/>
      <c r="AYQ23" s="220"/>
      <c r="AYR23" s="220"/>
      <c r="AYS23" s="220"/>
      <c r="AYT23" s="220"/>
      <c r="AYU23" s="220"/>
      <c r="AYV23" s="220"/>
      <c r="AYW23" s="220"/>
      <c r="AYX23" s="220"/>
      <c r="AYY23" s="220"/>
      <c r="AYZ23" s="220"/>
      <c r="AZA23" s="220"/>
      <c r="AZB23" s="220"/>
      <c r="AZC23" s="220"/>
      <c r="AZD23" s="220"/>
      <c r="AZE23" s="220"/>
      <c r="AZF23" s="220"/>
      <c r="AZG23" s="220"/>
      <c r="AZH23" s="220"/>
      <c r="AZI23" s="220"/>
      <c r="AZJ23" s="220"/>
      <c r="AZK23" s="220"/>
      <c r="AZL23" s="220"/>
      <c r="AZM23" s="220"/>
      <c r="AZN23" s="220"/>
      <c r="AZO23" s="220"/>
      <c r="AZP23" s="220"/>
      <c r="AZQ23" s="220"/>
      <c r="AZR23" s="220"/>
      <c r="AZS23" s="220"/>
      <c r="AZT23" s="220"/>
      <c r="AZU23" s="220"/>
      <c r="AZV23" s="220"/>
      <c r="AZW23" s="220"/>
      <c r="AZX23" s="220"/>
      <c r="AZY23" s="220"/>
      <c r="AZZ23" s="220"/>
      <c r="BAA23" s="220"/>
      <c r="BAB23" s="220"/>
      <c r="BAC23" s="220"/>
      <c r="BAD23" s="220"/>
      <c r="BAE23" s="220"/>
      <c r="BAF23" s="220"/>
      <c r="BAG23" s="220"/>
      <c r="BAH23" s="220"/>
      <c r="BAI23" s="220"/>
      <c r="BAJ23" s="220"/>
      <c r="BAK23" s="220"/>
      <c r="BAL23" s="220"/>
      <c r="BAM23" s="220"/>
      <c r="BAN23" s="220"/>
      <c r="BAO23" s="220"/>
      <c r="BAP23" s="220"/>
      <c r="BAQ23" s="220"/>
      <c r="BAR23" s="220"/>
      <c r="BAS23" s="220"/>
      <c r="BAT23" s="220"/>
      <c r="BAU23" s="220"/>
      <c r="BAV23" s="220"/>
      <c r="BAW23" s="220"/>
      <c r="BAX23" s="220"/>
      <c r="BAY23" s="220"/>
      <c r="BAZ23" s="220"/>
      <c r="BBA23" s="220"/>
      <c r="BBB23" s="220"/>
      <c r="BBC23" s="220"/>
      <c r="BBD23" s="220"/>
      <c r="BBE23" s="220"/>
      <c r="BBF23" s="220"/>
      <c r="BBG23" s="220"/>
      <c r="BBH23" s="220"/>
      <c r="BBI23" s="220"/>
      <c r="BBJ23" s="220"/>
      <c r="BBK23" s="220"/>
      <c r="BBL23" s="220"/>
      <c r="BBM23" s="220"/>
      <c r="BBN23" s="220"/>
      <c r="BBO23" s="220"/>
      <c r="BBP23" s="220"/>
      <c r="BBQ23" s="220"/>
      <c r="BBR23" s="220"/>
      <c r="BBS23" s="220"/>
      <c r="BBT23" s="220"/>
      <c r="BBU23" s="220"/>
      <c r="BBV23" s="220"/>
      <c r="BBW23" s="220"/>
      <c r="BBX23" s="220"/>
      <c r="BBY23" s="220"/>
      <c r="BBZ23" s="220"/>
      <c r="BCA23" s="220"/>
      <c r="BCB23" s="220"/>
      <c r="BCC23" s="220"/>
      <c r="BCD23" s="220"/>
      <c r="BCE23" s="220"/>
      <c r="BCF23" s="220"/>
      <c r="BCG23" s="220"/>
      <c r="BCH23" s="220"/>
      <c r="BCI23" s="220"/>
      <c r="BCJ23" s="220"/>
      <c r="BCK23" s="220"/>
      <c r="BCL23" s="220"/>
      <c r="BCM23" s="220"/>
      <c r="BCN23" s="220"/>
      <c r="BCO23" s="220"/>
      <c r="BCP23" s="220"/>
      <c r="BCQ23" s="220"/>
      <c r="BCR23" s="220"/>
      <c r="BCS23" s="220"/>
      <c r="BCT23" s="220"/>
      <c r="BCU23" s="220"/>
      <c r="BCV23" s="220"/>
      <c r="BCW23" s="220"/>
      <c r="BCX23" s="220"/>
      <c r="BCY23" s="220"/>
      <c r="BCZ23" s="220"/>
      <c r="BDA23" s="220"/>
      <c r="BDB23" s="220"/>
      <c r="BDC23" s="220"/>
      <c r="BDD23" s="220"/>
      <c r="BDE23" s="220"/>
      <c r="BDF23" s="220"/>
      <c r="BDG23" s="220"/>
      <c r="BDH23" s="220"/>
      <c r="BDI23" s="220"/>
      <c r="BDJ23" s="220"/>
      <c r="BDK23" s="220"/>
      <c r="BDL23" s="220"/>
      <c r="BDM23" s="220"/>
      <c r="BDN23" s="220"/>
      <c r="BDO23" s="220"/>
      <c r="BDP23" s="220"/>
      <c r="BDQ23" s="220"/>
      <c r="BDR23" s="220"/>
      <c r="BDS23" s="220"/>
      <c r="BDT23" s="220"/>
      <c r="BDU23" s="220"/>
      <c r="BDV23" s="220"/>
      <c r="BDW23" s="220"/>
      <c r="BDX23" s="220"/>
      <c r="BDY23" s="220"/>
      <c r="BDZ23" s="220"/>
      <c r="BEA23" s="220"/>
      <c r="BEB23" s="220"/>
      <c r="BEC23" s="220"/>
      <c r="BED23" s="220"/>
      <c r="BEE23" s="220"/>
      <c r="BEF23" s="220"/>
      <c r="BEG23" s="220"/>
      <c r="BEH23" s="220"/>
      <c r="BEI23" s="220"/>
      <c r="BEJ23" s="220"/>
      <c r="BEK23" s="220"/>
      <c r="BEL23" s="220"/>
      <c r="BEM23" s="220"/>
      <c r="BEN23" s="220"/>
      <c r="BEO23" s="220"/>
      <c r="BEP23" s="220"/>
      <c r="BEQ23" s="220"/>
      <c r="BER23" s="220"/>
      <c r="BES23" s="220"/>
      <c r="BET23" s="220"/>
      <c r="BEU23" s="220"/>
      <c r="BEV23" s="220"/>
      <c r="BEW23" s="220"/>
      <c r="BEX23" s="220"/>
      <c r="BEY23" s="220"/>
      <c r="BEZ23" s="220"/>
      <c r="BFA23" s="220"/>
      <c r="BFB23" s="220"/>
      <c r="BFC23" s="220"/>
      <c r="BFD23" s="220"/>
      <c r="BFE23" s="220"/>
      <c r="BFF23" s="220"/>
      <c r="BFG23" s="220"/>
      <c r="BFH23" s="220"/>
      <c r="BFI23" s="220"/>
      <c r="BFJ23" s="220"/>
      <c r="BFK23" s="220"/>
      <c r="BFL23" s="220"/>
      <c r="BFM23" s="220"/>
      <c r="BFN23" s="220"/>
      <c r="BFO23" s="220"/>
      <c r="BFP23" s="220"/>
      <c r="BFQ23" s="220"/>
      <c r="BFR23" s="220"/>
      <c r="BFS23" s="220"/>
      <c r="BFT23" s="220"/>
      <c r="BFU23" s="220"/>
      <c r="BFV23" s="220"/>
      <c r="BFW23" s="220"/>
      <c r="BFX23" s="220"/>
      <c r="BFY23" s="220"/>
      <c r="BFZ23" s="220"/>
      <c r="BGA23" s="220"/>
      <c r="BGB23" s="220"/>
      <c r="BGC23" s="220"/>
      <c r="BGD23" s="220"/>
      <c r="BGE23" s="220"/>
      <c r="BGF23" s="220"/>
      <c r="BGG23" s="220"/>
      <c r="BGH23" s="220"/>
      <c r="BGI23" s="220"/>
      <c r="BGJ23" s="220"/>
      <c r="BGK23" s="220"/>
      <c r="BGL23" s="220"/>
      <c r="BGM23" s="220"/>
      <c r="BGN23" s="220"/>
      <c r="BGO23" s="220"/>
      <c r="BGP23" s="220"/>
      <c r="BGQ23" s="220"/>
      <c r="BGR23" s="220"/>
      <c r="BGS23" s="220"/>
      <c r="BGT23" s="220"/>
      <c r="BGU23" s="220"/>
      <c r="BGV23" s="220"/>
      <c r="BGW23" s="220"/>
      <c r="BGX23" s="220"/>
      <c r="BGY23" s="220"/>
      <c r="BGZ23" s="220"/>
      <c r="BHA23" s="220"/>
      <c r="BHB23" s="220"/>
      <c r="BHC23" s="220"/>
      <c r="BHD23" s="220"/>
      <c r="BHE23" s="220"/>
      <c r="BHF23" s="220"/>
      <c r="BHG23" s="220"/>
      <c r="BHH23" s="220"/>
      <c r="BHI23" s="220"/>
      <c r="BHJ23" s="220"/>
      <c r="BHK23" s="220"/>
      <c r="BHL23" s="220"/>
      <c r="BHM23" s="220"/>
      <c r="BHN23" s="220"/>
      <c r="BHO23" s="220"/>
      <c r="BHP23" s="220"/>
      <c r="BHQ23" s="220"/>
      <c r="BHR23" s="220"/>
      <c r="BHS23" s="220"/>
      <c r="BHT23" s="220"/>
      <c r="BHU23" s="220"/>
      <c r="BHV23" s="220"/>
      <c r="BHW23" s="220"/>
      <c r="BHX23" s="220"/>
      <c r="BHY23" s="220"/>
      <c r="BHZ23" s="220"/>
      <c r="BIA23" s="220"/>
      <c r="BIB23" s="220"/>
      <c r="BIC23" s="220"/>
      <c r="BID23" s="220"/>
      <c r="BIE23" s="220"/>
      <c r="BIF23" s="220"/>
      <c r="BIG23" s="220"/>
      <c r="BIH23" s="220"/>
      <c r="BII23" s="220"/>
      <c r="BIJ23" s="220"/>
      <c r="BIK23" s="220"/>
      <c r="BIL23" s="220"/>
      <c r="BIM23" s="220"/>
      <c r="BIN23" s="220"/>
      <c r="BIO23" s="220"/>
      <c r="BIP23" s="220"/>
      <c r="BIQ23" s="220"/>
      <c r="BIR23" s="220"/>
      <c r="BIS23" s="220"/>
      <c r="BIT23" s="220"/>
      <c r="BIU23" s="220"/>
      <c r="BIV23" s="220"/>
      <c r="BIW23" s="220"/>
      <c r="BIX23" s="220"/>
      <c r="BIY23" s="220"/>
      <c r="BIZ23" s="220"/>
      <c r="BJA23" s="220"/>
      <c r="BJB23" s="220"/>
      <c r="BJC23" s="220"/>
      <c r="BJD23" s="220"/>
      <c r="BJE23" s="220"/>
      <c r="BJF23" s="220"/>
      <c r="BJG23" s="220"/>
      <c r="BJH23" s="220"/>
      <c r="BJI23" s="220"/>
      <c r="BJJ23" s="220"/>
      <c r="BJK23" s="220"/>
      <c r="BJL23" s="220"/>
      <c r="BJM23" s="220"/>
      <c r="BJN23" s="220"/>
      <c r="BJO23" s="220"/>
      <c r="BJP23" s="220"/>
      <c r="BJQ23" s="220"/>
      <c r="BJR23" s="220"/>
      <c r="BJS23" s="220"/>
      <c r="BJT23" s="220"/>
      <c r="BJU23" s="220"/>
      <c r="BJV23" s="220"/>
      <c r="BJW23" s="220"/>
      <c r="BJX23" s="220"/>
      <c r="BJY23" s="220"/>
      <c r="BJZ23" s="220"/>
      <c r="BKA23" s="220"/>
      <c r="BKB23" s="220"/>
      <c r="BKC23" s="220"/>
      <c r="BKD23" s="220"/>
      <c r="BKE23" s="220"/>
      <c r="BKF23" s="220"/>
      <c r="BKG23" s="220"/>
      <c r="BKH23" s="220"/>
      <c r="BKI23" s="220"/>
      <c r="BKJ23" s="220"/>
      <c r="BKK23" s="220"/>
      <c r="BKL23" s="220"/>
      <c r="BKM23" s="220"/>
      <c r="BKN23" s="220"/>
      <c r="BKO23" s="220"/>
      <c r="BKP23" s="220"/>
      <c r="BKQ23" s="220"/>
      <c r="BKR23" s="220"/>
      <c r="BKS23" s="220"/>
      <c r="BKT23" s="220"/>
      <c r="BKU23" s="220"/>
      <c r="BKV23" s="220"/>
      <c r="BKW23" s="220"/>
      <c r="BKX23" s="220"/>
      <c r="BKY23" s="220"/>
      <c r="BKZ23" s="220"/>
      <c r="BLA23" s="220"/>
      <c r="BLB23" s="220"/>
      <c r="BLC23" s="220"/>
      <c r="BLD23" s="220"/>
      <c r="BLE23" s="220"/>
      <c r="BLF23" s="220"/>
      <c r="BLG23" s="220"/>
      <c r="BLH23" s="220"/>
      <c r="BLI23" s="220"/>
      <c r="BLJ23" s="220"/>
      <c r="BLK23" s="220"/>
      <c r="BLL23" s="220"/>
      <c r="BLM23" s="220"/>
      <c r="BLN23" s="220"/>
      <c r="BLO23" s="220"/>
      <c r="BLP23" s="220"/>
      <c r="BLQ23" s="220"/>
      <c r="BLR23" s="220"/>
      <c r="BLS23" s="220"/>
      <c r="BLT23" s="220"/>
      <c r="BLU23" s="220"/>
      <c r="BLV23" s="220"/>
      <c r="BLW23" s="220"/>
      <c r="BLX23" s="220"/>
      <c r="BLY23" s="220"/>
      <c r="BLZ23" s="220"/>
      <c r="BMA23" s="220"/>
      <c r="BMB23" s="220"/>
      <c r="BMC23" s="220"/>
      <c r="BMD23" s="220"/>
      <c r="BME23" s="220"/>
      <c r="BMF23" s="220"/>
      <c r="BMG23" s="220"/>
      <c r="BMH23" s="220"/>
      <c r="BMI23" s="220"/>
      <c r="BMJ23" s="220"/>
      <c r="BMK23" s="220"/>
      <c r="BML23" s="220"/>
      <c r="BMM23" s="220"/>
      <c r="BMN23" s="220"/>
      <c r="BMO23" s="220"/>
      <c r="BMP23" s="220"/>
      <c r="BMQ23" s="220"/>
      <c r="BMR23" s="220"/>
      <c r="BMS23" s="220"/>
      <c r="BMT23" s="220"/>
      <c r="BMU23" s="220"/>
      <c r="BMV23" s="220"/>
      <c r="BMW23" s="220"/>
      <c r="BMX23" s="220"/>
      <c r="BMY23" s="220"/>
      <c r="BMZ23" s="220"/>
      <c r="BNA23" s="220"/>
      <c r="BNB23" s="220"/>
      <c r="BNC23" s="220"/>
      <c r="BND23" s="220"/>
      <c r="BNE23" s="220"/>
      <c r="BNF23" s="220"/>
      <c r="BNG23" s="220"/>
      <c r="BNH23" s="220"/>
      <c r="BNI23" s="220"/>
      <c r="BNJ23" s="220"/>
      <c r="BNK23" s="220"/>
      <c r="BNL23" s="220"/>
      <c r="BNM23" s="220"/>
      <c r="BNN23" s="220"/>
      <c r="BNO23" s="220"/>
      <c r="BNP23" s="220"/>
      <c r="BNQ23" s="220"/>
      <c r="BNR23" s="220"/>
      <c r="BNS23" s="220"/>
      <c r="BNT23" s="220"/>
      <c r="BNU23" s="220"/>
      <c r="BNV23" s="220"/>
      <c r="BNW23" s="220"/>
      <c r="BNX23" s="220"/>
      <c r="BNY23" s="220"/>
      <c r="BNZ23" s="220"/>
      <c r="BOA23" s="220"/>
      <c r="BOB23" s="220"/>
      <c r="BOC23" s="220"/>
      <c r="BOD23" s="220"/>
      <c r="BOE23" s="220"/>
      <c r="BOF23" s="220"/>
      <c r="BOG23" s="220"/>
      <c r="BOH23" s="220"/>
      <c r="BOI23" s="220"/>
      <c r="BOJ23" s="220"/>
      <c r="BOK23" s="220"/>
      <c r="BOL23" s="220"/>
      <c r="BOM23" s="220"/>
      <c r="BON23" s="220"/>
      <c r="BOO23" s="220"/>
      <c r="BOP23" s="220"/>
      <c r="BOQ23" s="220"/>
      <c r="BOR23" s="220"/>
      <c r="BOS23" s="220"/>
      <c r="BOT23" s="220"/>
      <c r="BOU23" s="220"/>
      <c r="BOV23" s="220"/>
      <c r="BOW23" s="220"/>
      <c r="BOX23" s="220"/>
      <c r="BOY23" s="220"/>
      <c r="BOZ23" s="220"/>
      <c r="BPA23" s="220"/>
      <c r="BPB23" s="220"/>
      <c r="BPC23" s="220"/>
      <c r="BPD23" s="220"/>
      <c r="BPE23" s="220"/>
      <c r="BPF23" s="220"/>
      <c r="BPG23" s="220"/>
      <c r="BPH23" s="220"/>
      <c r="BPI23" s="220"/>
      <c r="BPJ23" s="220"/>
      <c r="BPK23" s="220"/>
      <c r="BPL23" s="220"/>
      <c r="BPM23" s="220"/>
      <c r="BPN23" s="220"/>
      <c r="BPO23" s="220"/>
      <c r="BPP23" s="220"/>
      <c r="BPQ23" s="220"/>
      <c r="BPR23" s="220"/>
      <c r="BPS23" s="220"/>
      <c r="BPT23" s="220"/>
      <c r="BPU23" s="220"/>
      <c r="BPV23" s="220"/>
      <c r="BPW23" s="220"/>
      <c r="BPX23" s="220"/>
      <c r="BPY23" s="220"/>
      <c r="BPZ23" s="220"/>
      <c r="BQA23" s="220"/>
      <c r="BQB23" s="220"/>
      <c r="BQC23" s="220"/>
      <c r="BQD23" s="220"/>
      <c r="BQE23" s="220"/>
      <c r="BQF23" s="220"/>
      <c r="BQG23" s="220"/>
      <c r="BQH23" s="220"/>
      <c r="BQI23" s="220"/>
      <c r="BQJ23" s="220"/>
      <c r="BQK23" s="220"/>
      <c r="BQL23" s="220"/>
      <c r="BQM23" s="220"/>
      <c r="BQN23" s="220"/>
      <c r="BQO23" s="220"/>
      <c r="BQP23" s="220"/>
      <c r="BQQ23" s="220"/>
      <c r="BQR23" s="220"/>
      <c r="BQS23" s="220"/>
      <c r="BQT23" s="220"/>
      <c r="BQU23" s="220"/>
      <c r="BQV23" s="220"/>
      <c r="BQW23" s="220"/>
      <c r="BQX23" s="220"/>
      <c r="BQY23" s="220"/>
      <c r="BQZ23" s="220"/>
      <c r="BRA23" s="220"/>
      <c r="BRB23" s="220"/>
      <c r="BRC23" s="220"/>
      <c r="BRD23" s="220"/>
      <c r="BRE23" s="220"/>
      <c r="BRF23" s="220"/>
      <c r="BRG23" s="220"/>
      <c r="BRH23" s="220"/>
      <c r="BRI23" s="220"/>
      <c r="BRJ23" s="220"/>
      <c r="BRK23" s="220"/>
      <c r="BRL23" s="220"/>
      <c r="BRM23" s="220"/>
      <c r="BRN23" s="220"/>
      <c r="BRO23" s="220"/>
      <c r="BRP23" s="220"/>
      <c r="BRQ23" s="220"/>
      <c r="BRR23" s="220"/>
      <c r="BRS23" s="220"/>
      <c r="BRT23" s="220"/>
      <c r="BRU23" s="220"/>
      <c r="BRV23" s="220"/>
      <c r="BRW23" s="220"/>
      <c r="BRX23" s="220"/>
      <c r="BRY23" s="220"/>
      <c r="BRZ23" s="220"/>
      <c r="BSA23" s="220"/>
      <c r="BSB23" s="220"/>
      <c r="BSC23" s="220"/>
      <c r="BSD23" s="220"/>
      <c r="BSE23" s="220"/>
      <c r="BSF23" s="220"/>
      <c r="BSG23" s="220"/>
      <c r="BSH23" s="220"/>
      <c r="BSI23" s="220"/>
      <c r="BSJ23" s="220"/>
      <c r="BSK23" s="220"/>
      <c r="BSL23" s="220"/>
      <c r="BSM23" s="220"/>
      <c r="BSN23" s="220"/>
      <c r="BSO23" s="220"/>
      <c r="BSP23" s="220"/>
      <c r="BSQ23" s="220"/>
      <c r="BSR23" s="220"/>
      <c r="BSS23" s="220"/>
      <c r="BST23" s="220"/>
      <c r="BSU23" s="220"/>
      <c r="BSV23" s="220"/>
      <c r="BSW23" s="220"/>
      <c r="BSX23" s="220"/>
      <c r="BSY23" s="220"/>
      <c r="BSZ23" s="220"/>
      <c r="BTA23" s="220"/>
      <c r="BTB23" s="220"/>
      <c r="BTC23" s="220"/>
      <c r="BTD23" s="220"/>
      <c r="BTE23" s="220"/>
      <c r="BTF23" s="220"/>
      <c r="BTG23" s="220"/>
      <c r="BTH23" s="220"/>
      <c r="BTI23" s="220"/>
      <c r="BTJ23" s="220"/>
      <c r="BTK23" s="220"/>
      <c r="BTL23" s="220"/>
      <c r="BTM23" s="220"/>
      <c r="BTN23" s="220"/>
      <c r="BTO23" s="220"/>
      <c r="BTP23" s="220"/>
      <c r="BTQ23" s="220"/>
      <c r="BTR23" s="220"/>
      <c r="BTS23" s="220"/>
      <c r="BTT23" s="220"/>
      <c r="BTU23" s="220"/>
      <c r="BTV23" s="220"/>
      <c r="BTW23" s="220"/>
      <c r="BTX23" s="220"/>
      <c r="BTY23" s="220"/>
      <c r="BTZ23" s="220"/>
      <c r="BUA23" s="220"/>
      <c r="BUB23" s="220"/>
      <c r="BUC23" s="220"/>
      <c r="BUD23" s="220"/>
      <c r="BUE23" s="220"/>
      <c r="BUF23" s="220"/>
      <c r="BUG23" s="220"/>
      <c r="BUH23" s="220"/>
      <c r="BUI23" s="220"/>
      <c r="BUJ23" s="220"/>
      <c r="BUK23" s="220"/>
      <c r="BUL23" s="220"/>
      <c r="BUM23" s="220"/>
      <c r="BUN23" s="220"/>
      <c r="BUO23" s="220"/>
      <c r="BUP23" s="220"/>
      <c r="BUQ23" s="220"/>
      <c r="BUR23" s="220"/>
      <c r="BUS23" s="220"/>
      <c r="BUT23" s="220"/>
      <c r="BUU23" s="220"/>
      <c r="BUV23" s="220"/>
      <c r="BUW23" s="220"/>
      <c r="BUX23" s="220"/>
      <c r="BUY23" s="220"/>
      <c r="BUZ23" s="220"/>
      <c r="BVA23" s="220"/>
      <c r="BVB23" s="220"/>
      <c r="BVC23" s="220"/>
      <c r="BVD23" s="220"/>
      <c r="BVE23" s="220"/>
      <c r="BVF23" s="220"/>
      <c r="BVG23" s="220"/>
      <c r="BVH23" s="220"/>
      <c r="BVI23" s="220"/>
      <c r="BVJ23" s="220"/>
      <c r="BVK23" s="220"/>
      <c r="BVL23" s="220"/>
      <c r="BVM23" s="220"/>
      <c r="BVN23" s="220"/>
      <c r="BVO23" s="220"/>
      <c r="BVP23" s="220"/>
      <c r="BVQ23" s="220"/>
      <c r="BVR23" s="220"/>
      <c r="BVS23" s="220"/>
      <c r="BVT23" s="220"/>
      <c r="BVU23" s="220"/>
      <c r="BVV23" s="220"/>
      <c r="BVW23" s="220"/>
      <c r="BVX23" s="220"/>
      <c r="BVY23" s="220"/>
      <c r="BVZ23" s="220"/>
      <c r="BWA23" s="220"/>
      <c r="BWB23" s="220"/>
      <c r="BWC23" s="220"/>
      <c r="BWD23" s="220"/>
      <c r="BWE23" s="220"/>
      <c r="BWF23" s="220"/>
      <c r="BWG23" s="220"/>
      <c r="BWH23" s="220"/>
      <c r="BWI23" s="220"/>
      <c r="BWJ23" s="220"/>
      <c r="BWK23" s="220"/>
      <c r="BWL23" s="220"/>
      <c r="BWM23" s="220"/>
      <c r="BWN23" s="220"/>
      <c r="BWO23" s="220"/>
      <c r="BWP23" s="220"/>
      <c r="BWQ23" s="220"/>
      <c r="BWR23" s="220"/>
      <c r="BWS23" s="220"/>
      <c r="BWT23" s="220"/>
      <c r="BWU23" s="220"/>
      <c r="BWV23" s="220"/>
      <c r="BWW23" s="220"/>
      <c r="BWX23" s="220"/>
      <c r="BWY23" s="220"/>
      <c r="BWZ23" s="220"/>
      <c r="BXA23" s="220"/>
      <c r="BXB23" s="220"/>
      <c r="BXC23" s="220"/>
      <c r="BXD23" s="220"/>
      <c r="BXE23" s="220"/>
      <c r="BXF23" s="220"/>
      <c r="BXG23" s="220"/>
      <c r="BXH23" s="220"/>
      <c r="BXI23" s="220"/>
      <c r="BXJ23" s="220"/>
      <c r="BXK23" s="220"/>
      <c r="BXL23" s="220"/>
      <c r="BXM23" s="220"/>
      <c r="BXN23" s="220"/>
      <c r="BXO23" s="220"/>
      <c r="BXP23" s="220"/>
      <c r="BXQ23" s="220"/>
      <c r="BXR23" s="220"/>
      <c r="BXS23" s="220"/>
      <c r="BXT23" s="220"/>
      <c r="BXU23" s="220"/>
      <c r="BXV23" s="220"/>
      <c r="BXW23" s="220"/>
      <c r="BXX23" s="220"/>
      <c r="BXY23" s="220"/>
      <c r="BXZ23" s="220"/>
      <c r="BYA23" s="220"/>
      <c r="BYB23" s="220"/>
      <c r="BYC23" s="220"/>
      <c r="BYD23" s="220"/>
      <c r="BYE23" s="220"/>
      <c r="BYF23" s="220"/>
      <c r="BYG23" s="220"/>
      <c r="BYH23" s="220"/>
      <c r="BYI23" s="220"/>
      <c r="BYJ23" s="220"/>
      <c r="BYK23" s="220"/>
      <c r="BYL23" s="220"/>
      <c r="BYM23" s="220"/>
      <c r="BYN23" s="220"/>
      <c r="BYO23" s="220"/>
      <c r="BYP23" s="220"/>
      <c r="BYQ23" s="220"/>
      <c r="BYR23" s="220"/>
      <c r="BYS23" s="220"/>
      <c r="BYT23" s="220"/>
      <c r="BYU23" s="220"/>
      <c r="BYV23" s="220"/>
      <c r="BYW23" s="220"/>
      <c r="BYX23" s="220"/>
      <c r="BYY23" s="220"/>
      <c r="BYZ23" s="220"/>
      <c r="BZA23" s="220"/>
      <c r="BZB23" s="220"/>
      <c r="BZC23" s="220"/>
      <c r="BZD23" s="220"/>
      <c r="BZE23" s="220"/>
      <c r="BZF23" s="220"/>
      <c r="BZG23" s="220"/>
      <c r="BZH23" s="220"/>
      <c r="BZI23" s="220"/>
      <c r="BZJ23" s="220"/>
      <c r="BZK23" s="220"/>
      <c r="BZL23" s="220"/>
      <c r="BZM23" s="220"/>
      <c r="BZN23" s="220"/>
      <c r="BZO23" s="220"/>
      <c r="BZP23" s="220"/>
      <c r="BZQ23" s="220"/>
      <c r="BZR23" s="220"/>
      <c r="BZS23" s="220"/>
      <c r="BZT23" s="220"/>
      <c r="BZU23" s="220"/>
      <c r="BZV23" s="220"/>
      <c r="BZW23" s="220"/>
      <c r="BZX23" s="220"/>
      <c r="BZY23" s="220"/>
      <c r="BZZ23" s="220"/>
      <c r="CAA23" s="220"/>
      <c r="CAB23" s="220"/>
      <c r="CAC23" s="220"/>
      <c r="CAD23" s="220"/>
      <c r="CAE23" s="220"/>
      <c r="CAF23" s="220"/>
      <c r="CAG23" s="220"/>
      <c r="CAH23" s="220"/>
      <c r="CAI23" s="220"/>
      <c r="CAJ23" s="220"/>
      <c r="CAK23" s="220"/>
      <c r="CAL23" s="220"/>
      <c r="CAM23" s="220"/>
      <c r="CAN23" s="220"/>
      <c r="CAO23" s="220"/>
      <c r="CAP23" s="220"/>
      <c r="CAQ23" s="220"/>
      <c r="CAR23" s="220"/>
      <c r="CAS23" s="220"/>
      <c r="CAT23" s="220"/>
      <c r="CAU23" s="220"/>
      <c r="CAV23" s="220"/>
      <c r="CAW23" s="220"/>
      <c r="CAX23" s="220"/>
      <c r="CAY23" s="220"/>
      <c r="CAZ23" s="220"/>
      <c r="CBA23" s="220"/>
      <c r="CBB23" s="220"/>
      <c r="CBC23" s="220"/>
      <c r="CBD23" s="220"/>
      <c r="CBE23" s="220"/>
      <c r="CBF23" s="220"/>
      <c r="CBG23" s="220"/>
      <c r="CBH23" s="220"/>
      <c r="CBI23" s="220"/>
      <c r="CBJ23" s="220"/>
      <c r="CBK23" s="220"/>
      <c r="CBL23" s="220"/>
      <c r="CBM23" s="220"/>
      <c r="CBN23" s="220"/>
      <c r="CBO23" s="220"/>
      <c r="CBP23" s="220"/>
      <c r="CBQ23" s="220"/>
      <c r="CBR23" s="220"/>
      <c r="CBS23" s="220"/>
      <c r="CBT23" s="220"/>
      <c r="CBU23" s="220"/>
      <c r="CBV23" s="220"/>
      <c r="CBW23" s="220"/>
      <c r="CBX23" s="220"/>
      <c r="CBY23" s="220"/>
      <c r="CBZ23" s="220"/>
      <c r="CCA23" s="220"/>
      <c r="CCB23" s="220"/>
      <c r="CCC23" s="220"/>
      <c r="CCD23" s="220"/>
      <c r="CCE23" s="220"/>
      <c r="CCF23" s="220"/>
      <c r="CCG23" s="220"/>
      <c r="CCH23" s="220"/>
      <c r="CCI23" s="220"/>
      <c r="CCJ23" s="220"/>
      <c r="CCK23" s="220"/>
      <c r="CCL23" s="220"/>
      <c r="CCM23" s="220"/>
      <c r="CCN23" s="220"/>
      <c r="CCO23" s="220"/>
      <c r="CCP23" s="220"/>
      <c r="CCQ23" s="220"/>
      <c r="CCR23" s="220"/>
      <c r="CCS23" s="220"/>
      <c r="CCT23" s="220"/>
      <c r="CCU23" s="220"/>
      <c r="CCV23" s="220"/>
      <c r="CCW23" s="220"/>
      <c r="CCX23" s="220"/>
      <c r="CCY23" s="220"/>
      <c r="CCZ23" s="220"/>
      <c r="CDA23" s="220"/>
      <c r="CDB23" s="220"/>
      <c r="CDC23" s="220"/>
      <c r="CDD23" s="220"/>
      <c r="CDE23" s="220"/>
      <c r="CDF23" s="220"/>
      <c r="CDG23" s="220"/>
      <c r="CDH23" s="220"/>
      <c r="CDI23" s="220"/>
      <c r="CDJ23" s="220"/>
      <c r="CDK23" s="220"/>
      <c r="CDL23" s="220"/>
      <c r="CDM23" s="220"/>
      <c r="CDN23" s="220"/>
      <c r="CDO23" s="220"/>
      <c r="CDP23" s="220"/>
      <c r="CDQ23" s="220"/>
      <c r="CDR23" s="220"/>
      <c r="CDS23" s="220"/>
      <c r="CDT23" s="220"/>
      <c r="CDU23" s="220"/>
      <c r="CDV23" s="220"/>
      <c r="CDW23" s="220"/>
      <c r="CDX23" s="220"/>
      <c r="CDY23" s="220"/>
      <c r="CDZ23" s="220"/>
      <c r="CEA23" s="220"/>
      <c r="CEB23" s="220"/>
      <c r="CEC23" s="220"/>
      <c r="CED23" s="220"/>
      <c r="CEE23" s="220"/>
      <c r="CEF23" s="220"/>
      <c r="CEG23" s="220"/>
      <c r="CEH23" s="220"/>
      <c r="CEI23" s="220"/>
      <c r="CEJ23" s="220"/>
      <c r="CEK23" s="220"/>
      <c r="CEL23" s="220"/>
      <c r="CEM23" s="220"/>
      <c r="CEN23" s="220"/>
      <c r="CEO23" s="220"/>
      <c r="CEP23" s="220"/>
      <c r="CEQ23" s="220"/>
      <c r="CER23" s="220"/>
      <c r="CES23" s="220"/>
      <c r="CET23" s="220"/>
      <c r="CEU23" s="220"/>
      <c r="CEV23" s="220"/>
      <c r="CEW23" s="220"/>
      <c r="CEX23" s="220"/>
      <c r="CEY23" s="220"/>
      <c r="CEZ23" s="220"/>
      <c r="CFA23" s="220"/>
      <c r="CFB23" s="220"/>
      <c r="CFC23" s="220"/>
      <c r="CFD23" s="220"/>
      <c r="CFE23" s="220"/>
      <c r="CFF23" s="220"/>
      <c r="CFG23" s="220"/>
      <c r="CFH23" s="220"/>
      <c r="CFI23" s="220"/>
      <c r="CFJ23" s="220"/>
      <c r="CFK23" s="220"/>
      <c r="CFL23" s="220"/>
      <c r="CFM23" s="220"/>
      <c r="CFN23" s="220"/>
      <c r="CFO23" s="220"/>
      <c r="CFP23" s="220"/>
      <c r="CFQ23" s="220"/>
      <c r="CFR23" s="220"/>
      <c r="CFS23" s="220"/>
      <c r="CFT23" s="220"/>
      <c r="CFU23" s="220"/>
      <c r="CFV23" s="220"/>
      <c r="CFW23" s="220"/>
      <c r="CFX23" s="220"/>
      <c r="CFY23" s="220"/>
      <c r="CFZ23" s="220"/>
      <c r="CGA23" s="220"/>
      <c r="CGB23" s="220"/>
      <c r="CGC23" s="220"/>
      <c r="CGD23" s="220"/>
      <c r="CGE23" s="220"/>
      <c r="CGF23" s="220"/>
      <c r="CGG23" s="220"/>
      <c r="CGH23" s="220"/>
      <c r="CGI23" s="220"/>
      <c r="CGJ23" s="220"/>
      <c r="CGK23" s="220"/>
      <c r="CGL23" s="220"/>
      <c r="CGM23" s="220"/>
      <c r="CGN23" s="220"/>
      <c r="CGO23" s="220"/>
      <c r="CGP23" s="220"/>
      <c r="CGQ23" s="220"/>
      <c r="CGR23" s="220"/>
      <c r="CGS23" s="220"/>
      <c r="CGT23" s="220"/>
      <c r="CGU23" s="220"/>
      <c r="CGV23" s="220"/>
      <c r="CGW23" s="220"/>
      <c r="CGX23" s="220"/>
      <c r="CGY23" s="220"/>
      <c r="CGZ23" s="220"/>
      <c r="CHA23" s="220"/>
      <c r="CHB23" s="220"/>
      <c r="CHC23" s="220"/>
      <c r="CHD23" s="220"/>
      <c r="CHE23" s="220"/>
      <c r="CHF23" s="220"/>
      <c r="CHG23" s="220"/>
      <c r="CHH23" s="220"/>
      <c r="CHI23" s="220"/>
      <c r="CHJ23" s="220"/>
      <c r="CHK23" s="220"/>
      <c r="CHL23" s="220"/>
      <c r="CHM23" s="220"/>
      <c r="CHN23" s="220"/>
      <c r="CHO23" s="220"/>
      <c r="CHP23" s="220"/>
      <c r="CHQ23" s="220"/>
      <c r="CHR23" s="220"/>
      <c r="CHS23" s="220"/>
      <c r="CHT23" s="220"/>
      <c r="CHU23" s="220"/>
      <c r="CHV23" s="220"/>
      <c r="CHW23" s="220"/>
      <c r="CHX23" s="220"/>
      <c r="CHY23" s="220"/>
      <c r="CHZ23" s="220"/>
      <c r="CIA23" s="220"/>
      <c r="CIB23" s="220"/>
      <c r="CIC23" s="220"/>
      <c r="CID23" s="220"/>
      <c r="CIE23" s="220"/>
      <c r="CIF23" s="220"/>
      <c r="CIG23" s="220"/>
      <c r="CIH23" s="220"/>
      <c r="CII23" s="220"/>
      <c r="CIJ23" s="220"/>
      <c r="CIK23" s="220"/>
      <c r="CIL23" s="220"/>
      <c r="CIM23" s="220"/>
      <c r="CIN23" s="220"/>
      <c r="CIO23" s="220"/>
      <c r="CIP23" s="220"/>
      <c r="CIQ23" s="220"/>
      <c r="CIR23" s="220"/>
      <c r="CIS23" s="220"/>
      <c r="CIT23" s="220"/>
      <c r="CIU23" s="220"/>
      <c r="CIV23" s="220"/>
      <c r="CIW23" s="220"/>
      <c r="CIX23" s="220"/>
      <c r="CIY23" s="220"/>
      <c r="CIZ23" s="220"/>
      <c r="CJA23" s="220"/>
      <c r="CJB23" s="220"/>
      <c r="CJC23" s="220"/>
      <c r="CJD23" s="220"/>
      <c r="CJE23" s="220"/>
      <c r="CJF23" s="220"/>
      <c r="CJG23" s="220"/>
      <c r="CJH23" s="220"/>
      <c r="CJI23" s="220"/>
      <c r="CJJ23" s="220"/>
      <c r="CJK23" s="220"/>
      <c r="CJL23" s="220"/>
      <c r="CJM23" s="220"/>
      <c r="CJN23" s="220"/>
      <c r="CJO23" s="220"/>
      <c r="CJP23" s="220"/>
      <c r="CJQ23" s="220"/>
      <c r="CJR23" s="220"/>
      <c r="CJS23" s="220"/>
      <c r="CJT23" s="220"/>
      <c r="CJU23" s="220"/>
      <c r="CJV23" s="220"/>
      <c r="CJW23" s="220"/>
      <c r="CJX23" s="220"/>
      <c r="CJY23" s="220"/>
      <c r="CJZ23" s="220"/>
      <c r="CKA23" s="220"/>
      <c r="CKB23" s="220"/>
      <c r="CKC23" s="220"/>
      <c r="CKD23" s="220"/>
      <c r="CKE23" s="220"/>
      <c r="CKF23" s="220"/>
      <c r="CKG23" s="220"/>
      <c r="CKH23" s="220"/>
      <c r="CKI23" s="220"/>
      <c r="CKJ23" s="220"/>
      <c r="CKK23" s="220"/>
      <c r="CKL23" s="220"/>
      <c r="CKM23" s="220"/>
      <c r="CKN23" s="220"/>
      <c r="CKO23" s="220"/>
      <c r="CKP23" s="220"/>
      <c r="CKQ23" s="220"/>
      <c r="CKR23" s="220"/>
      <c r="CKS23" s="220"/>
      <c r="CKT23" s="220"/>
      <c r="CKU23" s="220"/>
      <c r="CKV23" s="220"/>
      <c r="CKW23" s="220"/>
      <c r="CKX23" s="220"/>
      <c r="CKY23" s="220"/>
      <c r="CKZ23" s="220"/>
      <c r="CLA23" s="220"/>
      <c r="CLB23" s="220"/>
      <c r="CLC23" s="220"/>
      <c r="CLD23" s="220"/>
      <c r="CLE23" s="220"/>
      <c r="CLF23" s="220"/>
      <c r="CLG23" s="220"/>
      <c r="CLH23" s="220"/>
      <c r="CLI23" s="220"/>
      <c r="CLJ23" s="220"/>
      <c r="CLK23" s="220"/>
      <c r="CLL23" s="220"/>
      <c r="CLM23" s="220"/>
      <c r="CLN23" s="220"/>
      <c r="CLO23" s="220"/>
      <c r="CLP23" s="220"/>
      <c r="CLQ23" s="220"/>
      <c r="CLR23" s="220"/>
      <c r="CLS23" s="220"/>
      <c r="CLT23" s="220"/>
      <c r="CLU23" s="220"/>
      <c r="CLV23" s="220"/>
      <c r="CLW23" s="220"/>
      <c r="CLX23" s="220"/>
      <c r="CLY23" s="220"/>
      <c r="CLZ23" s="220"/>
      <c r="CMA23" s="220"/>
      <c r="CMB23" s="220"/>
      <c r="CMC23" s="220"/>
      <c r="CMD23" s="220"/>
      <c r="CME23" s="220"/>
      <c r="CMF23" s="220"/>
      <c r="CMG23" s="220"/>
      <c r="CMH23" s="220"/>
      <c r="CMI23" s="220"/>
      <c r="CMJ23" s="220"/>
      <c r="CMK23" s="220"/>
      <c r="CML23" s="220"/>
      <c r="CMM23" s="220"/>
      <c r="CMN23" s="220"/>
      <c r="CMO23" s="220"/>
      <c r="CMP23" s="220"/>
      <c r="CMQ23" s="220"/>
      <c r="CMR23" s="220"/>
      <c r="CMS23" s="220"/>
      <c r="CMT23" s="220"/>
      <c r="CMU23" s="220"/>
      <c r="CMV23" s="220"/>
      <c r="CMW23" s="220"/>
      <c r="CMX23" s="220"/>
      <c r="CMY23" s="220"/>
      <c r="CMZ23" s="220"/>
      <c r="CNA23" s="220"/>
      <c r="CNB23" s="220"/>
      <c r="CNC23" s="220"/>
      <c r="CND23" s="220"/>
      <c r="CNE23" s="220"/>
      <c r="CNF23" s="220"/>
      <c r="CNG23" s="220"/>
      <c r="CNH23" s="220"/>
      <c r="CNI23" s="220"/>
      <c r="CNJ23" s="220"/>
      <c r="CNK23" s="220"/>
      <c r="CNL23" s="220"/>
      <c r="CNM23" s="220"/>
      <c r="CNN23" s="220"/>
      <c r="CNO23" s="220"/>
      <c r="CNP23" s="220"/>
      <c r="CNQ23" s="220"/>
      <c r="CNR23" s="220"/>
      <c r="CNS23" s="220"/>
      <c r="CNT23" s="220"/>
      <c r="CNU23" s="220"/>
      <c r="CNV23" s="220"/>
      <c r="CNW23" s="220"/>
      <c r="CNX23" s="220"/>
      <c r="CNY23" s="220"/>
      <c r="CNZ23" s="220"/>
      <c r="COA23" s="220"/>
      <c r="COB23" s="220"/>
      <c r="COC23" s="220"/>
      <c r="COD23" s="220"/>
      <c r="COE23" s="220"/>
      <c r="COF23" s="220"/>
      <c r="COG23" s="220"/>
      <c r="COH23" s="220"/>
      <c r="COI23" s="220"/>
      <c r="COJ23" s="220"/>
      <c r="COK23" s="220"/>
      <c r="COL23" s="220"/>
      <c r="COM23" s="220"/>
      <c r="CON23" s="220"/>
      <c r="COO23" s="220"/>
      <c r="COP23" s="220"/>
      <c r="COQ23" s="220"/>
      <c r="COR23" s="220"/>
      <c r="COS23" s="220"/>
      <c r="COT23" s="220"/>
      <c r="COU23" s="220"/>
      <c r="COV23" s="220"/>
      <c r="COW23" s="220"/>
      <c r="COX23" s="220"/>
      <c r="COY23" s="220"/>
      <c r="COZ23" s="220"/>
      <c r="CPA23" s="220"/>
      <c r="CPB23" s="220"/>
      <c r="CPC23" s="220"/>
      <c r="CPD23" s="220"/>
      <c r="CPE23" s="220"/>
      <c r="CPF23" s="220"/>
      <c r="CPG23" s="220"/>
      <c r="CPH23" s="220"/>
      <c r="CPI23" s="220"/>
      <c r="CPJ23" s="220"/>
      <c r="CPK23" s="220"/>
      <c r="CPL23" s="220"/>
      <c r="CPM23" s="220"/>
      <c r="CPN23" s="220"/>
      <c r="CPO23" s="220"/>
      <c r="CPP23" s="220"/>
      <c r="CPQ23" s="220"/>
      <c r="CPR23" s="220"/>
      <c r="CPS23" s="220"/>
      <c r="CPT23" s="220"/>
      <c r="CPU23" s="220"/>
      <c r="CPV23" s="220"/>
      <c r="CPW23" s="220"/>
      <c r="CPX23" s="220"/>
      <c r="CPY23" s="220"/>
      <c r="CPZ23" s="220"/>
      <c r="CQA23" s="220"/>
      <c r="CQB23" s="220"/>
      <c r="CQC23" s="220"/>
      <c r="CQD23" s="220"/>
      <c r="CQE23" s="220"/>
      <c r="CQF23" s="220"/>
      <c r="CQG23" s="220"/>
      <c r="CQH23" s="220"/>
      <c r="CQI23" s="220"/>
      <c r="CQJ23" s="220"/>
      <c r="CQK23" s="220"/>
      <c r="CQL23" s="220"/>
      <c r="CQM23" s="220"/>
      <c r="CQN23" s="220"/>
      <c r="CQO23" s="220"/>
      <c r="CQP23" s="220"/>
      <c r="CQQ23" s="220"/>
      <c r="CQR23" s="220"/>
      <c r="CQS23" s="220"/>
      <c r="CQT23" s="220"/>
      <c r="CQU23" s="220"/>
      <c r="CQV23" s="220"/>
      <c r="CQW23" s="220"/>
      <c r="CQX23" s="220"/>
      <c r="CQY23" s="220"/>
      <c r="CQZ23" s="220"/>
      <c r="CRA23" s="220"/>
      <c r="CRB23" s="220"/>
      <c r="CRC23" s="220"/>
      <c r="CRD23" s="220"/>
      <c r="CRE23" s="220"/>
      <c r="CRF23" s="220"/>
      <c r="CRG23" s="220"/>
      <c r="CRH23" s="220"/>
      <c r="CRI23" s="220"/>
      <c r="CRJ23" s="220"/>
      <c r="CRK23" s="220"/>
      <c r="CRL23" s="220"/>
      <c r="CRM23" s="220"/>
      <c r="CRN23" s="220"/>
      <c r="CRO23" s="220"/>
      <c r="CRP23" s="220"/>
      <c r="CRQ23" s="220"/>
      <c r="CRR23" s="220"/>
      <c r="CRS23" s="220"/>
      <c r="CRT23" s="220"/>
      <c r="CRU23" s="220"/>
      <c r="CRV23" s="220"/>
      <c r="CRW23" s="220"/>
      <c r="CRX23" s="220"/>
      <c r="CRY23" s="220"/>
      <c r="CRZ23" s="220"/>
      <c r="CSA23" s="220"/>
      <c r="CSB23" s="220"/>
      <c r="CSC23" s="220"/>
      <c r="CSD23" s="220"/>
      <c r="CSE23" s="220"/>
      <c r="CSF23" s="220"/>
      <c r="CSG23" s="220"/>
      <c r="CSH23" s="220"/>
      <c r="CSI23" s="220"/>
      <c r="CSJ23" s="220"/>
      <c r="CSK23" s="220"/>
      <c r="CSL23" s="220"/>
      <c r="CSM23" s="220"/>
      <c r="CSN23" s="220"/>
      <c r="CSO23" s="220"/>
      <c r="CSP23" s="220"/>
      <c r="CSQ23" s="220"/>
      <c r="CSR23" s="220"/>
      <c r="CSS23" s="220"/>
      <c r="CST23" s="220"/>
      <c r="CSU23" s="220"/>
      <c r="CSV23" s="220"/>
      <c r="CSW23" s="220"/>
      <c r="CSX23" s="220"/>
      <c r="CSY23" s="220"/>
      <c r="CSZ23" s="220"/>
      <c r="CTA23" s="220"/>
      <c r="CTB23" s="220"/>
      <c r="CTC23" s="220"/>
      <c r="CTD23" s="220"/>
      <c r="CTE23" s="220"/>
      <c r="CTF23" s="220"/>
      <c r="CTG23" s="220"/>
      <c r="CTH23" s="220"/>
      <c r="CTI23" s="220"/>
      <c r="CTJ23" s="220"/>
      <c r="CTK23" s="220"/>
      <c r="CTL23" s="220"/>
      <c r="CTM23" s="220"/>
      <c r="CTN23" s="220"/>
      <c r="CTO23" s="220"/>
      <c r="CTP23" s="220"/>
      <c r="CTQ23" s="220"/>
      <c r="CTR23" s="220"/>
      <c r="CTS23" s="220"/>
      <c r="CTT23" s="220"/>
      <c r="CTU23" s="220"/>
      <c r="CTV23" s="220"/>
      <c r="CTW23" s="220"/>
      <c r="CTX23" s="220"/>
      <c r="CTY23" s="220"/>
      <c r="CTZ23" s="220"/>
      <c r="CUA23" s="220"/>
      <c r="CUB23" s="220"/>
      <c r="CUC23" s="220"/>
      <c r="CUD23" s="220"/>
      <c r="CUE23" s="220"/>
      <c r="CUF23" s="220"/>
      <c r="CUG23" s="220"/>
      <c r="CUH23" s="220"/>
      <c r="CUI23" s="220"/>
      <c r="CUJ23" s="220"/>
      <c r="CUK23" s="220"/>
      <c r="CUL23" s="220"/>
      <c r="CUM23" s="220"/>
      <c r="CUN23" s="220"/>
      <c r="CUO23" s="220"/>
      <c r="CUP23" s="220"/>
      <c r="CUQ23" s="220"/>
      <c r="CUR23" s="220"/>
      <c r="CUS23" s="220"/>
      <c r="CUT23" s="220"/>
      <c r="CUU23" s="220"/>
      <c r="CUV23" s="220"/>
      <c r="CUW23" s="220"/>
      <c r="CUX23" s="220"/>
      <c r="CUY23" s="220"/>
      <c r="CUZ23" s="220"/>
      <c r="CVA23" s="220"/>
      <c r="CVB23" s="220"/>
      <c r="CVC23" s="220"/>
      <c r="CVD23" s="220"/>
      <c r="CVE23" s="220"/>
      <c r="CVF23" s="220"/>
      <c r="CVG23" s="220"/>
      <c r="CVH23" s="220"/>
      <c r="CVI23" s="220"/>
      <c r="CVJ23" s="220"/>
      <c r="CVK23" s="220"/>
      <c r="CVL23" s="220"/>
      <c r="CVM23" s="220"/>
      <c r="CVN23" s="220"/>
      <c r="CVO23" s="220"/>
      <c r="CVP23" s="220"/>
      <c r="CVQ23" s="220"/>
      <c r="CVR23" s="220"/>
      <c r="CVS23" s="220"/>
      <c r="CVT23" s="220"/>
      <c r="CVU23" s="220"/>
      <c r="CVV23" s="220"/>
      <c r="CVW23" s="220"/>
      <c r="CVX23" s="220"/>
      <c r="CVY23" s="220"/>
      <c r="CVZ23" s="220"/>
      <c r="CWA23" s="220"/>
      <c r="CWB23" s="220"/>
      <c r="CWC23" s="220"/>
      <c r="CWD23" s="220"/>
      <c r="CWE23" s="220"/>
      <c r="CWF23" s="220"/>
      <c r="CWG23" s="220"/>
      <c r="CWH23" s="220"/>
      <c r="CWI23" s="220"/>
      <c r="CWJ23" s="220"/>
      <c r="CWK23" s="220"/>
      <c r="CWL23" s="220"/>
      <c r="CWM23" s="220"/>
      <c r="CWN23" s="220"/>
      <c r="CWO23" s="220"/>
      <c r="CWP23" s="220"/>
      <c r="CWQ23" s="220"/>
      <c r="CWR23" s="220"/>
      <c r="CWS23" s="220"/>
      <c r="CWT23" s="220"/>
      <c r="CWU23" s="220"/>
      <c r="CWV23" s="220"/>
      <c r="CWW23" s="220"/>
      <c r="CWX23" s="220"/>
      <c r="CWY23" s="220"/>
      <c r="CWZ23" s="220"/>
      <c r="CXA23" s="220"/>
      <c r="CXB23" s="220"/>
      <c r="CXC23" s="220"/>
      <c r="CXD23" s="220"/>
      <c r="CXE23" s="220"/>
      <c r="CXF23" s="220"/>
      <c r="CXG23" s="220"/>
      <c r="CXH23" s="220"/>
      <c r="CXI23" s="220"/>
      <c r="CXJ23" s="220"/>
      <c r="CXK23" s="220"/>
      <c r="CXL23" s="220"/>
      <c r="CXM23" s="220"/>
      <c r="CXN23" s="220"/>
      <c r="CXO23" s="220"/>
      <c r="CXP23" s="220"/>
      <c r="CXQ23" s="220"/>
      <c r="CXR23" s="220"/>
      <c r="CXS23" s="220"/>
      <c r="CXT23" s="220"/>
      <c r="CXU23" s="220"/>
      <c r="CXV23" s="220"/>
      <c r="CXW23" s="220"/>
      <c r="CXX23" s="220"/>
      <c r="CXY23" s="220"/>
      <c r="CXZ23" s="220"/>
      <c r="CYA23" s="220"/>
      <c r="CYB23" s="220"/>
      <c r="CYC23" s="220"/>
      <c r="CYD23" s="220"/>
      <c r="CYE23" s="220"/>
      <c r="CYF23" s="220"/>
      <c r="CYG23" s="220"/>
      <c r="CYH23" s="220"/>
      <c r="CYI23" s="220"/>
      <c r="CYJ23" s="220"/>
      <c r="CYK23" s="220"/>
      <c r="CYL23" s="220"/>
      <c r="CYM23" s="220"/>
      <c r="CYN23" s="220"/>
      <c r="CYO23" s="220"/>
      <c r="CYP23" s="220"/>
      <c r="CYQ23" s="220"/>
      <c r="CYR23" s="220"/>
      <c r="CYS23" s="220"/>
      <c r="CYT23" s="220"/>
      <c r="CYU23" s="220"/>
      <c r="CYV23" s="220"/>
      <c r="CYW23" s="220"/>
      <c r="CYX23" s="220"/>
      <c r="CYY23" s="220"/>
      <c r="CYZ23" s="220"/>
      <c r="CZA23" s="220"/>
      <c r="CZB23" s="220"/>
      <c r="CZC23" s="220"/>
      <c r="CZD23" s="220"/>
      <c r="CZE23" s="220"/>
      <c r="CZF23" s="220"/>
      <c r="CZG23" s="220"/>
      <c r="CZH23" s="220"/>
      <c r="CZI23" s="220"/>
      <c r="CZJ23" s="220"/>
      <c r="CZK23" s="220"/>
      <c r="CZL23" s="220"/>
      <c r="CZM23" s="220"/>
      <c r="CZN23" s="220"/>
      <c r="CZO23" s="220"/>
      <c r="CZP23" s="220"/>
      <c r="CZQ23" s="220"/>
      <c r="CZR23" s="220"/>
      <c r="CZS23" s="220"/>
      <c r="CZT23" s="220"/>
      <c r="CZU23" s="220"/>
      <c r="CZV23" s="220"/>
      <c r="CZW23" s="220"/>
      <c r="CZX23" s="220"/>
      <c r="CZY23" s="220"/>
      <c r="CZZ23" s="220"/>
      <c r="DAA23" s="220"/>
      <c r="DAB23" s="220"/>
      <c r="DAC23" s="220"/>
      <c r="DAD23" s="220"/>
      <c r="DAE23" s="220"/>
      <c r="DAF23" s="220"/>
      <c r="DAG23" s="220"/>
      <c r="DAH23" s="220"/>
      <c r="DAI23" s="220"/>
      <c r="DAJ23" s="220"/>
      <c r="DAK23" s="220"/>
      <c r="DAL23" s="220"/>
      <c r="DAM23" s="220"/>
      <c r="DAN23" s="220"/>
      <c r="DAO23" s="220"/>
      <c r="DAP23" s="220"/>
      <c r="DAQ23" s="220"/>
      <c r="DAR23" s="220"/>
      <c r="DAS23" s="220"/>
      <c r="DAT23" s="220"/>
      <c r="DAU23" s="220"/>
      <c r="DAV23" s="220"/>
      <c r="DAW23" s="220"/>
      <c r="DAX23" s="220"/>
      <c r="DAY23" s="220"/>
      <c r="DAZ23" s="220"/>
      <c r="DBA23" s="220"/>
      <c r="DBB23" s="220"/>
      <c r="DBC23" s="220"/>
      <c r="DBD23" s="220"/>
      <c r="DBE23" s="220"/>
      <c r="DBF23" s="220"/>
      <c r="DBG23" s="220"/>
      <c r="DBH23" s="220"/>
      <c r="DBI23" s="220"/>
      <c r="DBJ23" s="220"/>
      <c r="DBK23" s="220"/>
      <c r="DBL23" s="220"/>
      <c r="DBM23" s="220"/>
      <c r="DBN23" s="220"/>
      <c r="DBO23" s="220"/>
      <c r="DBP23" s="220"/>
      <c r="DBQ23" s="220"/>
      <c r="DBR23" s="220"/>
      <c r="DBS23" s="220"/>
      <c r="DBT23" s="220"/>
      <c r="DBU23" s="220"/>
      <c r="DBV23" s="220"/>
      <c r="DBW23" s="220"/>
      <c r="DBX23" s="220"/>
      <c r="DBY23" s="220"/>
      <c r="DBZ23" s="220"/>
      <c r="DCA23" s="220"/>
      <c r="DCB23" s="220"/>
      <c r="DCC23" s="220"/>
      <c r="DCD23" s="220"/>
      <c r="DCE23" s="220"/>
      <c r="DCF23" s="220"/>
      <c r="DCG23" s="220"/>
      <c r="DCH23" s="220"/>
      <c r="DCI23" s="220"/>
      <c r="DCJ23" s="220"/>
      <c r="DCK23" s="220"/>
      <c r="DCL23" s="220"/>
      <c r="DCM23" s="220"/>
      <c r="DCN23" s="220"/>
      <c r="DCO23" s="220"/>
      <c r="DCP23" s="220"/>
      <c r="DCQ23" s="220"/>
      <c r="DCR23" s="220"/>
      <c r="DCS23" s="220"/>
      <c r="DCT23" s="220"/>
      <c r="DCU23" s="220"/>
      <c r="DCV23" s="220"/>
      <c r="DCW23" s="220"/>
      <c r="DCX23" s="220"/>
      <c r="DCY23" s="220"/>
      <c r="DCZ23" s="220"/>
      <c r="DDA23" s="220"/>
      <c r="DDB23" s="220"/>
      <c r="DDC23" s="220"/>
      <c r="DDD23" s="220"/>
      <c r="DDE23" s="220"/>
      <c r="DDF23" s="220"/>
      <c r="DDG23" s="220"/>
      <c r="DDH23" s="220"/>
      <c r="DDI23" s="220"/>
      <c r="DDJ23" s="220"/>
      <c r="DDK23" s="220"/>
      <c r="DDL23" s="220"/>
      <c r="DDM23" s="220"/>
      <c r="DDN23" s="220"/>
      <c r="DDO23" s="220"/>
      <c r="DDP23" s="220"/>
      <c r="DDQ23" s="220"/>
      <c r="DDR23" s="220"/>
      <c r="DDS23" s="220"/>
      <c r="DDT23" s="220"/>
      <c r="DDU23" s="220"/>
      <c r="DDV23" s="220"/>
      <c r="DDW23" s="220"/>
      <c r="DDX23" s="220"/>
      <c r="DDY23" s="220"/>
      <c r="DDZ23" s="220"/>
      <c r="DEA23" s="220"/>
      <c r="DEB23" s="220"/>
      <c r="DEC23" s="220"/>
      <c r="DED23" s="220"/>
      <c r="DEE23" s="220"/>
      <c r="DEF23" s="220"/>
      <c r="DEG23" s="220"/>
      <c r="DEH23" s="220"/>
      <c r="DEI23" s="220"/>
      <c r="DEJ23" s="220"/>
      <c r="DEK23" s="220"/>
      <c r="DEL23" s="220"/>
      <c r="DEM23" s="220"/>
      <c r="DEN23" s="220"/>
      <c r="DEO23" s="220"/>
      <c r="DEP23" s="220"/>
      <c r="DEQ23" s="220"/>
      <c r="DER23" s="220"/>
      <c r="DES23" s="220"/>
      <c r="DET23" s="220"/>
      <c r="DEU23" s="220"/>
      <c r="DEV23" s="220"/>
      <c r="DEW23" s="220"/>
      <c r="DEX23" s="220"/>
      <c r="DEY23" s="220"/>
      <c r="DEZ23" s="220"/>
      <c r="DFA23" s="220"/>
      <c r="DFB23" s="220"/>
      <c r="DFC23" s="220"/>
      <c r="DFD23" s="220"/>
      <c r="DFE23" s="220"/>
      <c r="DFF23" s="220"/>
      <c r="DFG23" s="220"/>
      <c r="DFH23" s="220"/>
      <c r="DFI23" s="220"/>
      <c r="DFJ23" s="220"/>
      <c r="DFK23" s="220"/>
      <c r="DFL23" s="220"/>
      <c r="DFM23" s="220"/>
      <c r="DFN23" s="220"/>
      <c r="DFO23" s="220"/>
      <c r="DFP23" s="220"/>
      <c r="DFQ23" s="220"/>
      <c r="DFR23" s="220"/>
      <c r="DFS23" s="220"/>
      <c r="DFT23" s="220"/>
      <c r="DFU23" s="220"/>
      <c r="DFV23" s="220"/>
      <c r="DFW23" s="220"/>
      <c r="DFX23" s="220"/>
      <c r="DFY23" s="220"/>
      <c r="DFZ23" s="220"/>
      <c r="DGA23" s="220"/>
      <c r="DGB23" s="220"/>
      <c r="DGC23" s="220"/>
      <c r="DGD23" s="220"/>
      <c r="DGE23" s="220"/>
      <c r="DGF23" s="220"/>
      <c r="DGG23" s="220"/>
      <c r="DGH23" s="220"/>
      <c r="DGI23" s="220"/>
      <c r="DGJ23" s="220"/>
      <c r="DGK23" s="220"/>
      <c r="DGL23" s="220"/>
      <c r="DGM23" s="220"/>
      <c r="DGN23" s="220"/>
      <c r="DGO23" s="220"/>
      <c r="DGP23" s="220"/>
      <c r="DGQ23" s="220"/>
      <c r="DGR23" s="220"/>
      <c r="DGS23" s="220"/>
      <c r="DGT23" s="220"/>
      <c r="DGU23" s="220"/>
      <c r="DGV23" s="220"/>
      <c r="DGW23" s="220"/>
      <c r="DGX23" s="220"/>
      <c r="DGY23" s="220"/>
      <c r="DGZ23" s="220"/>
      <c r="DHA23" s="220"/>
      <c r="DHB23" s="220"/>
      <c r="DHC23" s="220"/>
      <c r="DHD23" s="220"/>
      <c r="DHE23" s="220"/>
      <c r="DHF23" s="220"/>
      <c r="DHG23" s="220"/>
      <c r="DHH23" s="220"/>
      <c r="DHI23" s="220"/>
      <c r="DHJ23" s="220"/>
      <c r="DHK23" s="220"/>
      <c r="DHL23" s="220"/>
      <c r="DHM23" s="220"/>
      <c r="DHN23" s="220"/>
      <c r="DHO23" s="220"/>
      <c r="DHP23" s="220"/>
      <c r="DHQ23" s="220"/>
      <c r="DHR23" s="220"/>
      <c r="DHS23" s="220"/>
      <c r="DHT23" s="220"/>
      <c r="DHU23" s="220"/>
      <c r="DHV23" s="220"/>
      <c r="DHW23" s="220"/>
      <c r="DHX23" s="220"/>
      <c r="DHY23" s="220"/>
      <c r="DHZ23" s="220"/>
      <c r="DIA23" s="220"/>
      <c r="DIB23" s="220"/>
      <c r="DIC23" s="220"/>
      <c r="DID23" s="220"/>
      <c r="DIE23" s="220"/>
      <c r="DIF23" s="220"/>
      <c r="DIG23" s="220"/>
      <c r="DIH23" s="220"/>
      <c r="DII23" s="220"/>
      <c r="DIJ23" s="220"/>
      <c r="DIK23" s="220"/>
      <c r="DIL23" s="220"/>
      <c r="DIM23" s="220"/>
      <c r="DIN23" s="220"/>
      <c r="DIO23" s="220"/>
      <c r="DIP23" s="220"/>
      <c r="DIQ23" s="220"/>
      <c r="DIR23" s="220"/>
      <c r="DIS23" s="220"/>
      <c r="DIT23" s="220"/>
      <c r="DIU23" s="220"/>
      <c r="DIV23" s="220"/>
      <c r="DIW23" s="220"/>
      <c r="DIX23" s="220"/>
      <c r="DIY23" s="220"/>
      <c r="DIZ23" s="220"/>
      <c r="DJA23" s="220"/>
      <c r="DJB23" s="220"/>
      <c r="DJC23" s="220"/>
      <c r="DJD23" s="220"/>
      <c r="DJE23" s="220"/>
      <c r="DJF23" s="220"/>
      <c r="DJG23" s="220"/>
      <c r="DJH23" s="220"/>
      <c r="DJI23" s="220"/>
      <c r="DJJ23" s="220"/>
      <c r="DJK23" s="220"/>
      <c r="DJL23" s="220"/>
      <c r="DJM23" s="220"/>
      <c r="DJN23" s="220"/>
      <c r="DJO23" s="220"/>
      <c r="DJP23" s="220"/>
      <c r="DJQ23" s="220"/>
      <c r="DJR23" s="220"/>
      <c r="DJS23" s="220"/>
      <c r="DJT23" s="220"/>
      <c r="DJU23" s="220"/>
      <c r="DJV23" s="220"/>
      <c r="DJW23" s="220"/>
      <c r="DJX23" s="220"/>
      <c r="DJY23" s="220"/>
      <c r="DJZ23" s="220"/>
      <c r="DKA23" s="220"/>
      <c r="DKB23" s="220"/>
      <c r="DKC23" s="220"/>
      <c r="DKD23" s="220"/>
      <c r="DKE23" s="220"/>
      <c r="DKF23" s="220"/>
      <c r="DKG23" s="220"/>
      <c r="DKH23" s="220"/>
      <c r="DKI23" s="220"/>
      <c r="DKJ23" s="220"/>
      <c r="DKK23" s="220"/>
      <c r="DKL23" s="220"/>
      <c r="DKM23" s="220"/>
      <c r="DKN23" s="220"/>
      <c r="DKO23" s="220"/>
      <c r="DKP23" s="220"/>
      <c r="DKQ23" s="220"/>
      <c r="DKR23" s="220"/>
      <c r="DKS23" s="220"/>
      <c r="DKT23" s="220"/>
      <c r="DKU23" s="220"/>
      <c r="DKV23" s="220"/>
      <c r="DKW23" s="220"/>
      <c r="DKX23" s="220"/>
      <c r="DKY23" s="220"/>
      <c r="DKZ23" s="220"/>
      <c r="DLA23" s="220"/>
      <c r="DLB23" s="220"/>
      <c r="DLC23" s="220"/>
      <c r="DLD23" s="220"/>
      <c r="DLE23" s="220"/>
      <c r="DLF23" s="220"/>
      <c r="DLG23" s="220"/>
      <c r="DLH23" s="220"/>
      <c r="DLI23" s="220"/>
      <c r="DLJ23" s="220"/>
      <c r="DLK23" s="220"/>
      <c r="DLL23" s="220"/>
      <c r="DLM23" s="220"/>
      <c r="DLN23" s="220"/>
      <c r="DLO23" s="220"/>
      <c r="DLP23" s="220"/>
      <c r="DLQ23" s="220"/>
      <c r="DLR23" s="220"/>
      <c r="DLS23" s="220"/>
      <c r="DLT23" s="220"/>
      <c r="DLU23" s="220"/>
      <c r="DLV23" s="220"/>
      <c r="DLW23" s="220"/>
      <c r="DLX23" s="220"/>
      <c r="DLY23" s="220"/>
      <c r="DLZ23" s="220"/>
      <c r="DMA23" s="220"/>
      <c r="DMB23" s="220"/>
      <c r="DMC23" s="220"/>
      <c r="DMD23" s="220"/>
      <c r="DME23" s="220"/>
      <c r="DMF23" s="220"/>
      <c r="DMG23" s="220"/>
      <c r="DMH23" s="220"/>
      <c r="DMI23" s="220"/>
      <c r="DMJ23" s="220"/>
      <c r="DMK23" s="220"/>
      <c r="DML23" s="220"/>
      <c r="DMM23" s="220"/>
      <c r="DMN23" s="220"/>
      <c r="DMO23" s="220"/>
      <c r="DMP23" s="220"/>
      <c r="DMQ23" s="220"/>
      <c r="DMR23" s="220"/>
      <c r="DMS23" s="220"/>
      <c r="DMT23" s="220"/>
      <c r="DMU23" s="220"/>
      <c r="DMV23" s="220"/>
      <c r="DMW23" s="220"/>
      <c r="DMX23" s="220"/>
      <c r="DMY23" s="220"/>
      <c r="DMZ23" s="220"/>
      <c r="DNA23" s="220"/>
      <c r="DNB23" s="220"/>
      <c r="DNC23" s="220"/>
      <c r="DND23" s="220"/>
      <c r="DNE23" s="220"/>
      <c r="DNF23" s="220"/>
      <c r="DNG23" s="220"/>
      <c r="DNH23" s="220"/>
      <c r="DNI23" s="220"/>
      <c r="DNJ23" s="220"/>
      <c r="DNK23" s="220"/>
      <c r="DNL23" s="220"/>
      <c r="DNM23" s="220"/>
      <c r="DNN23" s="220"/>
      <c r="DNO23" s="220"/>
      <c r="DNP23" s="220"/>
      <c r="DNQ23" s="220"/>
      <c r="DNR23" s="220"/>
      <c r="DNS23" s="220"/>
      <c r="DNT23" s="220"/>
      <c r="DNU23" s="220"/>
      <c r="DNV23" s="220"/>
      <c r="DNW23" s="220"/>
      <c r="DNX23" s="220"/>
      <c r="DNY23" s="220"/>
      <c r="DNZ23" s="220"/>
      <c r="DOA23" s="220"/>
      <c r="DOB23" s="220"/>
      <c r="DOC23" s="220"/>
      <c r="DOD23" s="220"/>
      <c r="DOE23" s="220"/>
      <c r="DOF23" s="220"/>
      <c r="DOG23" s="220"/>
      <c r="DOH23" s="220"/>
      <c r="DOI23" s="220"/>
      <c r="DOJ23" s="220"/>
      <c r="DOK23" s="220"/>
      <c r="DOL23" s="220"/>
      <c r="DOM23" s="220"/>
      <c r="DON23" s="220"/>
      <c r="DOO23" s="220"/>
      <c r="DOP23" s="220"/>
      <c r="DOQ23" s="220"/>
      <c r="DOR23" s="220"/>
      <c r="DOS23" s="220"/>
      <c r="DOT23" s="220"/>
      <c r="DOU23" s="220"/>
      <c r="DOV23" s="220"/>
      <c r="DOW23" s="220"/>
      <c r="DOX23" s="220"/>
      <c r="DOY23" s="220"/>
      <c r="DOZ23" s="220"/>
      <c r="DPA23" s="220"/>
      <c r="DPB23" s="220"/>
      <c r="DPC23" s="220"/>
      <c r="DPD23" s="220"/>
      <c r="DPE23" s="220"/>
      <c r="DPF23" s="220"/>
      <c r="DPG23" s="220"/>
      <c r="DPH23" s="220"/>
      <c r="DPI23" s="220"/>
      <c r="DPJ23" s="220"/>
      <c r="DPK23" s="220"/>
      <c r="DPL23" s="220"/>
      <c r="DPM23" s="220"/>
      <c r="DPN23" s="220"/>
      <c r="DPO23" s="220"/>
      <c r="DPP23" s="220"/>
      <c r="DPQ23" s="220"/>
      <c r="DPR23" s="220"/>
      <c r="DPS23" s="220"/>
      <c r="DPT23" s="220"/>
      <c r="DPU23" s="220"/>
      <c r="DPV23" s="220"/>
      <c r="DPW23" s="220"/>
      <c r="DPX23" s="220"/>
      <c r="DPY23" s="220"/>
      <c r="DPZ23" s="220"/>
      <c r="DQA23" s="220"/>
      <c r="DQB23" s="220"/>
      <c r="DQC23" s="220"/>
      <c r="DQD23" s="220"/>
      <c r="DQE23" s="220"/>
      <c r="DQF23" s="220"/>
      <c r="DQG23" s="220"/>
      <c r="DQH23" s="220"/>
      <c r="DQI23" s="220"/>
      <c r="DQJ23" s="220"/>
      <c r="DQK23" s="220"/>
      <c r="DQL23" s="220"/>
      <c r="DQM23" s="220"/>
      <c r="DQN23" s="220"/>
      <c r="DQO23" s="220"/>
      <c r="DQP23" s="220"/>
      <c r="DQQ23" s="220"/>
      <c r="DQR23" s="220"/>
      <c r="DQS23" s="220"/>
      <c r="DQT23" s="220"/>
      <c r="DQU23" s="220"/>
      <c r="DQV23" s="220"/>
      <c r="DQW23" s="220"/>
      <c r="DQX23" s="220"/>
      <c r="DQY23" s="220"/>
      <c r="DQZ23" s="220"/>
      <c r="DRA23" s="220"/>
      <c r="DRB23" s="220"/>
      <c r="DRC23" s="220"/>
      <c r="DRD23" s="220"/>
      <c r="DRE23" s="220"/>
      <c r="DRF23" s="220"/>
      <c r="DRG23" s="220"/>
      <c r="DRH23" s="220"/>
      <c r="DRI23" s="220"/>
      <c r="DRJ23" s="220"/>
      <c r="DRK23" s="220"/>
      <c r="DRL23" s="220"/>
      <c r="DRM23" s="220"/>
      <c r="DRN23" s="220"/>
      <c r="DRO23" s="220"/>
      <c r="DRP23" s="220"/>
      <c r="DRQ23" s="220"/>
      <c r="DRR23" s="220"/>
      <c r="DRS23" s="220"/>
      <c r="DRT23" s="220"/>
      <c r="DRU23" s="220"/>
      <c r="DRV23" s="220"/>
      <c r="DRW23" s="220"/>
      <c r="DRX23" s="220"/>
      <c r="DRY23" s="220"/>
      <c r="DRZ23" s="220"/>
      <c r="DSA23" s="220"/>
      <c r="DSB23" s="220"/>
      <c r="DSC23" s="220"/>
      <c r="DSD23" s="220"/>
      <c r="DSE23" s="220"/>
      <c r="DSF23" s="220"/>
      <c r="DSG23" s="220"/>
      <c r="DSH23" s="220"/>
      <c r="DSI23" s="220"/>
      <c r="DSJ23" s="220"/>
      <c r="DSK23" s="220"/>
      <c r="DSL23" s="220"/>
      <c r="DSM23" s="220"/>
      <c r="DSN23" s="220"/>
      <c r="DSO23" s="220"/>
      <c r="DSP23" s="220"/>
      <c r="DSQ23" s="220"/>
      <c r="DSR23" s="220"/>
      <c r="DSS23" s="220"/>
      <c r="DST23" s="220"/>
      <c r="DSU23" s="220"/>
      <c r="DSV23" s="220"/>
      <c r="DSW23" s="220"/>
      <c r="DSX23" s="220"/>
      <c r="DSY23" s="220"/>
      <c r="DSZ23" s="220"/>
      <c r="DTA23" s="220"/>
      <c r="DTB23" s="220"/>
      <c r="DTC23" s="220"/>
      <c r="DTD23" s="220"/>
      <c r="DTE23" s="220"/>
      <c r="DTF23" s="220"/>
      <c r="DTG23" s="220"/>
      <c r="DTH23" s="220"/>
      <c r="DTI23" s="220"/>
      <c r="DTJ23" s="220"/>
      <c r="DTK23" s="220"/>
      <c r="DTL23" s="220"/>
      <c r="DTM23" s="220"/>
      <c r="DTN23" s="220"/>
      <c r="DTO23" s="220"/>
      <c r="DTP23" s="220"/>
      <c r="DTQ23" s="220"/>
      <c r="DTR23" s="220"/>
      <c r="DTS23" s="220"/>
      <c r="DTT23" s="220"/>
      <c r="DTU23" s="220"/>
      <c r="DTV23" s="220"/>
      <c r="DTW23" s="220"/>
      <c r="DTX23" s="220"/>
      <c r="DTY23" s="220"/>
      <c r="DTZ23" s="220"/>
      <c r="DUA23" s="220"/>
      <c r="DUB23" s="220"/>
      <c r="DUC23" s="220"/>
      <c r="DUD23" s="220"/>
      <c r="DUE23" s="220"/>
      <c r="DUF23" s="220"/>
      <c r="DUG23" s="220"/>
      <c r="DUH23" s="220"/>
      <c r="DUI23" s="220"/>
      <c r="DUJ23" s="220"/>
      <c r="DUK23" s="220"/>
      <c r="DUL23" s="220"/>
      <c r="DUM23" s="220"/>
      <c r="DUN23" s="220"/>
      <c r="DUO23" s="220"/>
      <c r="DUP23" s="220"/>
      <c r="DUQ23" s="220"/>
      <c r="DUR23" s="220"/>
      <c r="DUS23" s="220"/>
      <c r="DUT23" s="220"/>
      <c r="DUU23" s="220"/>
      <c r="DUV23" s="220"/>
      <c r="DUW23" s="220"/>
      <c r="DUX23" s="220"/>
      <c r="DUY23" s="220"/>
      <c r="DUZ23" s="220"/>
      <c r="DVA23" s="220"/>
      <c r="DVB23" s="220"/>
      <c r="DVC23" s="220"/>
      <c r="DVD23" s="220"/>
      <c r="DVE23" s="220"/>
      <c r="DVF23" s="220"/>
      <c r="DVG23" s="220"/>
      <c r="DVH23" s="220"/>
      <c r="DVI23" s="220"/>
      <c r="DVJ23" s="220"/>
      <c r="DVK23" s="220"/>
      <c r="DVL23" s="220"/>
      <c r="DVM23" s="220"/>
      <c r="DVN23" s="220"/>
      <c r="DVO23" s="220"/>
      <c r="DVP23" s="220"/>
      <c r="DVQ23" s="220"/>
      <c r="DVR23" s="220"/>
      <c r="DVS23" s="220"/>
      <c r="DVT23" s="220"/>
      <c r="DVU23" s="220"/>
      <c r="DVV23" s="220"/>
      <c r="DVW23" s="220"/>
      <c r="DVX23" s="220"/>
      <c r="DVY23" s="220"/>
      <c r="DVZ23" s="220"/>
      <c r="DWA23" s="220"/>
      <c r="DWB23" s="220"/>
      <c r="DWC23" s="220"/>
      <c r="DWD23" s="220"/>
      <c r="DWE23" s="220"/>
      <c r="DWF23" s="220"/>
      <c r="DWG23" s="220"/>
      <c r="DWH23" s="220"/>
      <c r="DWI23" s="220"/>
      <c r="DWJ23" s="220"/>
      <c r="DWK23" s="220"/>
      <c r="DWL23" s="220"/>
      <c r="DWM23" s="220"/>
      <c r="DWN23" s="220"/>
      <c r="DWO23" s="220"/>
      <c r="DWP23" s="220"/>
      <c r="DWQ23" s="220"/>
      <c r="DWR23" s="220"/>
      <c r="DWS23" s="220"/>
      <c r="DWT23" s="220"/>
      <c r="DWU23" s="220"/>
      <c r="DWV23" s="220"/>
      <c r="DWW23" s="220"/>
      <c r="DWX23" s="220"/>
      <c r="DWY23" s="220"/>
      <c r="DWZ23" s="220"/>
      <c r="DXA23" s="220"/>
      <c r="DXB23" s="220"/>
      <c r="DXC23" s="220"/>
      <c r="DXD23" s="220"/>
      <c r="DXE23" s="220"/>
      <c r="DXF23" s="220"/>
      <c r="DXG23" s="220"/>
      <c r="DXH23" s="220"/>
      <c r="DXI23" s="220"/>
      <c r="DXJ23" s="220"/>
      <c r="DXK23" s="220"/>
      <c r="DXL23" s="220"/>
      <c r="DXM23" s="220"/>
      <c r="DXN23" s="220"/>
      <c r="DXO23" s="220"/>
      <c r="DXP23" s="220"/>
      <c r="DXQ23" s="220"/>
      <c r="DXR23" s="220"/>
      <c r="DXS23" s="220"/>
      <c r="DXT23" s="220"/>
      <c r="DXU23" s="220"/>
      <c r="DXV23" s="220"/>
      <c r="DXW23" s="220"/>
      <c r="DXX23" s="220"/>
      <c r="DXY23" s="220"/>
      <c r="DXZ23" s="220"/>
      <c r="DYA23" s="220"/>
      <c r="DYB23" s="220"/>
      <c r="DYC23" s="220"/>
      <c r="DYD23" s="220"/>
      <c r="DYE23" s="220"/>
      <c r="DYF23" s="220"/>
      <c r="DYG23" s="220"/>
      <c r="DYH23" s="220"/>
      <c r="DYI23" s="220"/>
      <c r="DYJ23" s="220"/>
      <c r="DYK23" s="220"/>
      <c r="DYL23" s="220"/>
      <c r="DYM23" s="220"/>
      <c r="DYN23" s="220"/>
      <c r="DYO23" s="220"/>
      <c r="DYP23" s="220"/>
      <c r="DYQ23" s="220"/>
      <c r="DYR23" s="220"/>
      <c r="DYS23" s="220"/>
      <c r="DYT23" s="220"/>
      <c r="DYU23" s="220"/>
      <c r="DYV23" s="220"/>
      <c r="DYW23" s="220"/>
      <c r="DYX23" s="220"/>
      <c r="DYY23" s="220"/>
      <c r="DYZ23" s="220"/>
      <c r="DZA23" s="220"/>
      <c r="DZB23" s="220"/>
      <c r="DZC23" s="220"/>
      <c r="DZD23" s="220"/>
      <c r="DZE23" s="220"/>
      <c r="DZF23" s="220"/>
      <c r="DZG23" s="220"/>
      <c r="DZH23" s="220"/>
      <c r="DZI23" s="220"/>
      <c r="DZJ23" s="220"/>
      <c r="DZK23" s="220"/>
      <c r="DZL23" s="220"/>
      <c r="DZM23" s="220"/>
      <c r="DZN23" s="220"/>
      <c r="DZO23" s="220"/>
      <c r="DZP23" s="220"/>
      <c r="DZQ23" s="220"/>
      <c r="DZR23" s="220"/>
      <c r="DZS23" s="220"/>
      <c r="DZT23" s="220"/>
      <c r="DZU23" s="220"/>
      <c r="DZV23" s="220"/>
      <c r="DZW23" s="220"/>
      <c r="DZX23" s="220"/>
      <c r="DZY23" s="220"/>
      <c r="DZZ23" s="220"/>
      <c r="EAA23" s="220"/>
      <c r="EAB23" s="220"/>
      <c r="EAC23" s="220"/>
      <c r="EAD23" s="220"/>
      <c r="EAE23" s="220"/>
      <c r="EAF23" s="220"/>
      <c r="EAG23" s="220"/>
      <c r="EAH23" s="220"/>
      <c r="EAI23" s="220"/>
      <c r="EAJ23" s="220"/>
      <c r="EAK23" s="220"/>
      <c r="EAL23" s="220"/>
      <c r="EAM23" s="220"/>
      <c r="EAN23" s="220"/>
      <c r="EAO23" s="220"/>
      <c r="EAP23" s="220"/>
      <c r="EAQ23" s="220"/>
      <c r="EAR23" s="220"/>
      <c r="EAS23" s="220"/>
      <c r="EAT23" s="220"/>
      <c r="EAU23" s="220"/>
      <c r="EAV23" s="220"/>
      <c r="EAW23" s="220"/>
      <c r="EAX23" s="220"/>
      <c r="EAY23" s="220"/>
      <c r="EAZ23" s="220"/>
      <c r="EBA23" s="220"/>
      <c r="EBB23" s="220"/>
      <c r="EBC23" s="220"/>
      <c r="EBD23" s="220"/>
      <c r="EBE23" s="220"/>
      <c r="EBF23" s="220"/>
      <c r="EBG23" s="220"/>
      <c r="EBH23" s="220"/>
      <c r="EBI23" s="220"/>
      <c r="EBJ23" s="220"/>
      <c r="EBK23" s="220"/>
      <c r="EBL23" s="220"/>
      <c r="EBM23" s="220"/>
      <c r="EBN23" s="220"/>
      <c r="EBO23" s="220"/>
      <c r="EBP23" s="220"/>
      <c r="EBQ23" s="220"/>
      <c r="EBR23" s="220"/>
      <c r="EBS23" s="220"/>
      <c r="EBT23" s="220"/>
      <c r="EBU23" s="220"/>
      <c r="EBV23" s="220"/>
      <c r="EBW23" s="220"/>
      <c r="EBX23" s="220"/>
      <c r="EBY23" s="220"/>
      <c r="EBZ23" s="220"/>
      <c r="ECA23" s="220"/>
      <c r="ECB23" s="220"/>
      <c r="ECC23" s="220"/>
      <c r="ECD23" s="220"/>
      <c r="ECE23" s="220"/>
      <c r="ECF23" s="220"/>
      <c r="ECG23" s="220"/>
      <c r="ECH23" s="220"/>
      <c r="ECI23" s="220"/>
      <c r="ECJ23" s="220"/>
      <c r="ECK23" s="220"/>
      <c r="ECL23" s="220"/>
      <c r="ECM23" s="220"/>
      <c r="ECN23" s="220"/>
      <c r="ECO23" s="220"/>
      <c r="ECP23" s="220"/>
      <c r="ECQ23" s="220"/>
      <c r="ECR23" s="220"/>
      <c r="ECS23" s="220"/>
      <c r="ECT23" s="220"/>
      <c r="ECU23" s="220"/>
      <c r="ECV23" s="220"/>
      <c r="ECW23" s="220"/>
      <c r="ECX23" s="220"/>
      <c r="ECY23" s="220"/>
      <c r="ECZ23" s="220"/>
      <c r="EDA23" s="220"/>
      <c r="EDB23" s="220"/>
      <c r="EDC23" s="220"/>
      <c r="EDD23" s="220"/>
      <c r="EDE23" s="220"/>
      <c r="EDF23" s="220"/>
      <c r="EDG23" s="220"/>
      <c r="EDH23" s="220"/>
      <c r="EDI23" s="220"/>
      <c r="EDJ23" s="220"/>
      <c r="EDK23" s="220"/>
      <c r="EDL23" s="220"/>
      <c r="EDM23" s="220"/>
      <c r="EDN23" s="220"/>
      <c r="EDO23" s="220"/>
      <c r="EDP23" s="220"/>
      <c r="EDQ23" s="220"/>
      <c r="EDR23" s="220"/>
      <c r="EDS23" s="220"/>
      <c r="EDT23" s="220"/>
      <c r="EDU23" s="220"/>
      <c r="EDV23" s="220"/>
      <c r="EDW23" s="220"/>
      <c r="EDX23" s="220"/>
      <c r="EDY23" s="220"/>
      <c r="EDZ23" s="220"/>
      <c r="EEA23" s="220"/>
      <c r="EEB23" s="220"/>
      <c r="EEC23" s="220"/>
      <c r="EED23" s="220"/>
      <c r="EEE23" s="220"/>
      <c r="EEF23" s="220"/>
      <c r="EEG23" s="220"/>
      <c r="EEH23" s="220"/>
      <c r="EEI23" s="220"/>
      <c r="EEJ23" s="220"/>
      <c r="EEK23" s="220"/>
      <c r="EEL23" s="220"/>
      <c r="EEM23" s="220"/>
      <c r="EEN23" s="220"/>
      <c r="EEO23" s="220"/>
      <c r="EEP23" s="220"/>
      <c r="EEQ23" s="220"/>
      <c r="EER23" s="220"/>
      <c r="EES23" s="220"/>
      <c r="EET23" s="220"/>
      <c r="EEU23" s="220"/>
      <c r="EEV23" s="220"/>
      <c r="EEW23" s="220"/>
      <c r="EEX23" s="220"/>
      <c r="EEY23" s="220"/>
      <c r="EEZ23" s="220"/>
      <c r="EFA23" s="220"/>
      <c r="EFB23" s="220"/>
      <c r="EFC23" s="220"/>
      <c r="EFD23" s="220"/>
      <c r="EFE23" s="220"/>
      <c r="EFF23" s="220"/>
      <c r="EFG23" s="220"/>
      <c r="EFH23" s="220"/>
      <c r="EFI23" s="220"/>
      <c r="EFJ23" s="220"/>
      <c r="EFK23" s="220"/>
      <c r="EFL23" s="220"/>
      <c r="EFM23" s="220"/>
      <c r="EFN23" s="220"/>
      <c r="EFO23" s="220"/>
      <c r="EFP23" s="220"/>
      <c r="EFQ23" s="220"/>
      <c r="EFR23" s="220"/>
      <c r="EFS23" s="220"/>
      <c r="EFT23" s="220"/>
      <c r="EFU23" s="220"/>
      <c r="EFV23" s="220"/>
      <c r="EFW23" s="220"/>
      <c r="EFX23" s="220"/>
      <c r="EFY23" s="220"/>
      <c r="EFZ23" s="220"/>
      <c r="EGA23" s="220"/>
      <c r="EGB23" s="220"/>
      <c r="EGC23" s="220"/>
      <c r="EGD23" s="220"/>
      <c r="EGE23" s="220"/>
      <c r="EGF23" s="220"/>
      <c r="EGG23" s="220"/>
      <c r="EGH23" s="220"/>
      <c r="EGI23" s="220"/>
      <c r="EGJ23" s="220"/>
      <c r="EGK23" s="220"/>
      <c r="EGL23" s="220"/>
      <c r="EGM23" s="220"/>
      <c r="EGN23" s="220"/>
      <c r="EGO23" s="220"/>
      <c r="EGP23" s="220"/>
      <c r="EGQ23" s="220"/>
      <c r="EGR23" s="220"/>
      <c r="EGS23" s="220"/>
      <c r="EGT23" s="220"/>
      <c r="EGU23" s="220"/>
      <c r="EGV23" s="220"/>
      <c r="EGW23" s="220"/>
      <c r="EGX23" s="220"/>
      <c r="EGY23" s="220"/>
      <c r="EGZ23" s="220"/>
      <c r="EHA23" s="220"/>
      <c r="EHB23" s="220"/>
      <c r="EHC23" s="220"/>
      <c r="EHD23" s="220"/>
      <c r="EHE23" s="220"/>
      <c r="EHF23" s="220"/>
      <c r="EHG23" s="220"/>
      <c r="EHH23" s="220"/>
      <c r="EHI23" s="220"/>
      <c r="EHJ23" s="220"/>
      <c r="EHK23" s="220"/>
      <c r="EHL23" s="220"/>
      <c r="EHM23" s="220"/>
      <c r="EHN23" s="220"/>
      <c r="EHO23" s="220"/>
      <c r="EHP23" s="220"/>
      <c r="EHQ23" s="220"/>
      <c r="EHR23" s="220"/>
      <c r="EHS23" s="220"/>
      <c r="EHT23" s="220"/>
      <c r="EHU23" s="220"/>
      <c r="EHV23" s="220"/>
      <c r="EHW23" s="220"/>
      <c r="EHX23" s="220"/>
      <c r="EHY23" s="220"/>
      <c r="EHZ23" s="220"/>
      <c r="EIA23" s="220"/>
      <c r="EIB23" s="220"/>
      <c r="EIC23" s="220"/>
      <c r="EID23" s="220"/>
      <c r="EIE23" s="220"/>
      <c r="EIF23" s="220"/>
      <c r="EIG23" s="220"/>
      <c r="EIH23" s="220"/>
      <c r="EII23" s="220"/>
      <c r="EIJ23" s="220"/>
      <c r="EIK23" s="220"/>
      <c r="EIL23" s="220"/>
      <c r="EIM23" s="220"/>
      <c r="EIN23" s="220"/>
      <c r="EIO23" s="220"/>
      <c r="EIP23" s="220"/>
      <c r="EIQ23" s="220"/>
      <c r="EIR23" s="220"/>
      <c r="EIS23" s="220"/>
      <c r="EIT23" s="220"/>
      <c r="EIU23" s="220"/>
      <c r="EIV23" s="220"/>
      <c r="EIW23" s="220"/>
      <c r="EIX23" s="220"/>
      <c r="EIY23" s="220"/>
      <c r="EIZ23" s="220"/>
      <c r="EJA23" s="220"/>
      <c r="EJB23" s="220"/>
      <c r="EJC23" s="220"/>
      <c r="EJD23" s="220"/>
      <c r="EJE23" s="220"/>
      <c r="EJF23" s="220"/>
      <c r="EJG23" s="220"/>
      <c r="EJH23" s="220"/>
      <c r="EJI23" s="220"/>
      <c r="EJJ23" s="220"/>
      <c r="EJK23" s="220"/>
      <c r="EJL23" s="220"/>
      <c r="EJM23" s="220"/>
      <c r="EJN23" s="220"/>
      <c r="EJO23" s="220"/>
      <c r="EJP23" s="220"/>
      <c r="EJQ23" s="220"/>
      <c r="EJR23" s="220"/>
      <c r="EJS23" s="220"/>
      <c r="EJT23" s="220"/>
      <c r="EJU23" s="220"/>
      <c r="EJV23" s="220"/>
      <c r="EJW23" s="220"/>
      <c r="EJX23" s="220"/>
      <c r="EJY23" s="220"/>
      <c r="EJZ23" s="220"/>
      <c r="EKA23" s="220"/>
      <c r="EKB23" s="220"/>
      <c r="EKC23" s="220"/>
      <c r="EKD23" s="220"/>
      <c r="EKE23" s="220"/>
      <c r="EKF23" s="220"/>
      <c r="EKG23" s="220"/>
      <c r="EKH23" s="220"/>
      <c r="EKI23" s="220"/>
      <c r="EKJ23" s="220"/>
      <c r="EKK23" s="220"/>
      <c r="EKL23" s="220"/>
      <c r="EKM23" s="220"/>
      <c r="EKN23" s="220"/>
      <c r="EKO23" s="220"/>
      <c r="EKP23" s="220"/>
      <c r="EKQ23" s="220"/>
      <c r="EKR23" s="220"/>
      <c r="EKS23" s="220"/>
      <c r="EKT23" s="220"/>
      <c r="EKU23" s="220"/>
      <c r="EKV23" s="220"/>
      <c r="EKW23" s="220"/>
      <c r="EKX23" s="220"/>
      <c r="EKY23" s="220"/>
      <c r="EKZ23" s="220"/>
      <c r="ELA23" s="220"/>
      <c r="ELB23" s="220"/>
      <c r="ELC23" s="220"/>
      <c r="ELD23" s="220"/>
      <c r="ELE23" s="220"/>
      <c r="ELF23" s="220"/>
      <c r="ELG23" s="220"/>
      <c r="ELH23" s="220"/>
      <c r="ELI23" s="220"/>
      <c r="ELJ23" s="220"/>
      <c r="ELK23" s="220"/>
      <c r="ELL23" s="220"/>
      <c r="ELM23" s="220"/>
      <c r="ELN23" s="220"/>
      <c r="ELO23" s="220"/>
      <c r="ELP23" s="220"/>
      <c r="ELQ23" s="220"/>
      <c r="ELR23" s="220"/>
      <c r="ELS23" s="220"/>
      <c r="ELT23" s="220"/>
      <c r="ELU23" s="220"/>
      <c r="ELV23" s="220"/>
      <c r="ELW23" s="220"/>
      <c r="ELX23" s="220"/>
      <c r="ELY23" s="220"/>
      <c r="ELZ23" s="220"/>
      <c r="EMA23" s="220"/>
      <c r="EMB23" s="220"/>
      <c r="EMC23" s="220"/>
      <c r="EMD23" s="220"/>
      <c r="EME23" s="220"/>
      <c r="EMF23" s="220"/>
      <c r="EMG23" s="220"/>
      <c r="EMH23" s="220"/>
      <c r="EMI23" s="220"/>
      <c r="EMJ23" s="220"/>
      <c r="EMK23" s="220"/>
      <c r="EML23" s="220"/>
      <c r="EMM23" s="220"/>
      <c r="EMN23" s="220"/>
      <c r="EMO23" s="220"/>
      <c r="EMP23" s="220"/>
      <c r="EMQ23" s="220"/>
      <c r="EMR23" s="220"/>
      <c r="EMS23" s="220"/>
      <c r="EMT23" s="220"/>
      <c r="EMU23" s="220"/>
      <c r="EMV23" s="220"/>
      <c r="EMW23" s="220"/>
      <c r="EMX23" s="220"/>
      <c r="EMY23" s="220"/>
      <c r="EMZ23" s="220"/>
      <c r="ENA23" s="220"/>
      <c r="ENB23" s="220"/>
      <c r="ENC23" s="220"/>
      <c r="END23" s="220"/>
      <c r="ENE23" s="220"/>
      <c r="ENF23" s="220"/>
      <c r="ENG23" s="220"/>
      <c r="ENH23" s="220"/>
      <c r="ENI23" s="220"/>
      <c r="ENJ23" s="220"/>
      <c r="ENK23" s="220"/>
      <c r="ENL23" s="220"/>
      <c r="ENM23" s="220"/>
      <c r="ENN23" s="220"/>
      <c r="ENO23" s="220"/>
      <c r="ENP23" s="220"/>
      <c r="ENQ23" s="220"/>
      <c r="ENR23" s="220"/>
      <c r="ENS23" s="220"/>
      <c r="ENT23" s="220"/>
      <c r="ENU23" s="220"/>
      <c r="ENV23" s="220"/>
      <c r="ENW23" s="220"/>
      <c r="ENX23" s="220"/>
      <c r="ENY23" s="220"/>
      <c r="ENZ23" s="220"/>
      <c r="EOA23" s="220"/>
      <c r="EOB23" s="220"/>
      <c r="EOC23" s="220"/>
      <c r="EOD23" s="220"/>
      <c r="EOE23" s="220"/>
      <c r="EOF23" s="220"/>
      <c r="EOG23" s="220"/>
      <c r="EOH23" s="220"/>
      <c r="EOI23" s="220"/>
      <c r="EOJ23" s="220"/>
      <c r="EOK23" s="220"/>
      <c r="EOL23" s="220"/>
      <c r="EOM23" s="220"/>
      <c r="EON23" s="220"/>
      <c r="EOO23" s="220"/>
      <c r="EOP23" s="220"/>
      <c r="EOQ23" s="220"/>
      <c r="EOR23" s="220"/>
      <c r="EOS23" s="220"/>
      <c r="EOT23" s="220"/>
      <c r="EOU23" s="220"/>
      <c r="EOV23" s="220"/>
      <c r="EOW23" s="220"/>
      <c r="EOX23" s="220"/>
      <c r="EOY23" s="220"/>
      <c r="EOZ23" s="220"/>
      <c r="EPA23" s="220"/>
      <c r="EPB23" s="220"/>
      <c r="EPC23" s="220"/>
      <c r="EPD23" s="220"/>
      <c r="EPE23" s="220"/>
      <c r="EPF23" s="220"/>
      <c r="EPG23" s="220"/>
      <c r="EPH23" s="220"/>
      <c r="EPI23" s="220"/>
      <c r="EPJ23" s="220"/>
      <c r="EPK23" s="220"/>
      <c r="EPL23" s="220"/>
      <c r="EPM23" s="220"/>
      <c r="EPN23" s="220"/>
      <c r="EPO23" s="220"/>
      <c r="EPP23" s="220"/>
      <c r="EPQ23" s="220"/>
      <c r="EPR23" s="220"/>
      <c r="EPS23" s="220"/>
      <c r="EPT23" s="220"/>
      <c r="EPU23" s="220"/>
      <c r="EPV23" s="220"/>
      <c r="EPW23" s="220"/>
      <c r="EPX23" s="220"/>
      <c r="EPY23" s="220"/>
      <c r="EPZ23" s="220"/>
      <c r="EQA23" s="220"/>
      <c r="EQB23" s="220"/>
      <c r="EQC23" s="220"/>
      <c r="EQD23" s="220"/>
      <c r="EQE23" s="220"/>
      <c r="EQF23" s="220"/>
      <c r="EQG23" s="220"/>
      <c r="EQH23" s="220"/>
      <c r="EQI23" s="220"/>
      <c r="EQJ23" s="220"/>
      <c r="EQK23" s="220"/>
      <c r="EQL23" s="220"/>
      <c r="EQM23" s="220"/>
      <c r="EQN23" s="220"/>
      <c r="EQO23" s="220"/>
      <c r="EQP23" s="220"/>
      <c r="EQQ23" s="220"/>
      <c r="EQR23" s="220"/>
      <c r="EQS23" s="220"/>
      <c r="EQT23" s="220"/>
      <c r="EQU23" s="220"/>
      <c r="EQV23" s="220"/>
      <c r="EQW23" s="220"/>
      <c r="EQX23" s="220"/>
      <c r="EQY23" s="220"/>
      <c r="EQZ23" s="220"/>
      <c r="ERA23" s="220"/>
      <c r="ERB23" s="220"/>
      <c r="ERC23" s="220"/>
      <c r="ERD23" s="220"/>
      <c r="ERE23" s="220"/>
      <c r="ERF23" s="220"/>
      <c r="ERG23" s="220"/>
      <c r="ERH23" s="220"/>
      <c r="ERI23" s="220"/>
      <c r="ERJ23" s="220"/>
      <c r="ERK23" s="220"/>
      <c r="ERL23" s="220"/>
      <c r="ERM23" s="220"/>
      <c r="ERN23" s="220"/>
      <c r="ERO23" s="220"/>
      <c r="ERP23" s="220"/>
      <c r="ERQ23" s="220"/>
      <c r="ERR23" s="220"/>
      <c r="ERS23" s="220"/>
      <c r="ERT23" s="220"/>
      <c r="ERU23" s="220"/>
      <c r="ERV23" s="220"/>
      <c r="ERW23" s="220"/>
      <c r="ERX23" s="220"/>
      <c r="ERY23" s="220"/>
      <c r="ERZ23" s="220"/>
      <c r="ESA23" s="220"/>
      <c r="ESB23" s="220"/>
      <c r="ESC23" s="220"/>
      <c r="ESD23" s="220"/>
      <c r="ESE23" s="220"/>
      <c r="ESF23" s="220"/>
      <c r="ESG23" s="220"/>
      <c r="ESH23" s="220"/>
      <c r="ESI23" s="220"/>
      <c r="ESJ23" s="220"/>
      <c r="ESK23" s="220"/>
      <c r="ESL23" s="220"/>
      <c r="ESM23" s="220"/>
      <c r="ESN23" s="220"/>
      <c r="ESO23" s="220"/>
      <c r="ESP23" s="220"/>
      <c r="ESQ23" s="220"/>
      <c r="ESR23" s="220"/>
      <c r="ESS23" s="220"/>
      <c r="EST23" s="220"/>
      <c r="ESU23" s="220"/>
      <c r="ESV23" s="220"/>
      <c r="ESW23" s="220"/>
      <c r="ESX23" s="220"/>
      <c r="ESY23" s="220"/>
      <c r="ESZ23" s="220"/>
      <c r="ETA23" s="220"/>
      <c r="ETB23" s="220"/>
      <c r="ETC23" s="220"/>
      <c r="ETD23" s="220"/>
      <c r="ETE23" s="220"/>
      <c r="ETF23" s="220"/>
      <c r="ETG23" s="220"/>
      <c r="ETH23" s="220"/>
      <c r="ETI23" s="220"/>
      <c r="ETJ23" s="220"/>
      <c r="ETK23" s="220"/>
      <c r="ETL23" s="220"/>
      <c r="ETM23" s="220"/>
      <c r="ETN23" s="220"/>
      <c r="ETO23" s="220"/>
      <c r="ETP23" s="220"/>
      <c r="ETQ23" s="220"/>
      <c r="ETR23" s="220"/>
      <c r="ETS23" s="220"/>
      <c r="ETT23" s="220"/>
      <c r="ETU23" s="220"/>
      <c r="ETV23" s="220"/>
      <c r="ETW23" s="220"/>
      <c r="ETX23" s="220"/>
      <c r="ETY23" s="220"/>
      <c r="ETZ23" s="220"/>
      <c r="EUA23" s="220"/>
      <c r="EUB23" s="220"/>
      <c r="EUC23" s="220"/>
      <c r="EUD23" s="220"/>
      <c r="EUE23" s="220"/>
      <c r="EUF23" s="220"/>
      <c r="EUG23" s="220"/>
      <c r="EUH23" s="220"/>
      <c r="EUI23" s="220"/>
      <c r="EUJ23" s="220"/>
      <c r="EUK23" s="220"/>
      <c r="EUL23" s="220"/>
      <c r="EUM23" s="220"/>
      <c r="EUN23" s="220"/>
      <c r="EUO23" s="220"/>
      <c r="EUP23" s="220"/>
      <c r="EUQ23" s="220"/>
      <c r="EUR23" s="220"/>
      <c r="EUS23" s="220"/>
      <c r="EUT23" s="220"/>
      <c r="EUU23" s="220"/>
      <c r="EUV23" s="220"/>
      <c r="EUW23" s="220"/>
      <c r="EUX23" s="220"/>
      <c r="EUY23" s="220"/>
      <c r="EUZ23" s="220"/>
      <c r="EVA23" s="220"/>
      <c r="EVB23" s="220"/>
      <c r="EVC23" s="220"/>
      <c r="EVD23" s="220"/>
      <c r="EVE23" s="220"/>
      <c r="EVF23" s="220"/>
      <c r="EVG23" s="220"/>
      <c r="EVH23" s="220"/>
      <c r="EVI23" s="220"/>
      <c r="EVJ23" s="220"/>
      <c r="EVK23" s="220"/>
      <c r="EVL23" s="220"/>
      <c r="EVM23" s="220"/>
      <c r="EVN23" s="220"/>
      <c r="EVO23" s="220"/>
      <c r="EVP23" s="220"/>
      <c r="EVQ23" s="220"/>
      <c r="EVR23" s="220"/>
      <c r="EVS23" s="220"/>
      <c r="EVT23" s="220"/>
      <c r="EVU23" s="220"/>
      <c r="EVV23" s="220"/>
      <c r="EVW23" s="220"/>
      <c r="EVX23" s="220"/>
      <c r="EVY23" s="220"/>
      <c r="EVZ23" s="220"/>
      <c r="EWA23" s="220"/>
      <c r="EWB23" s="220"/>
      <c r="EWC23" s="220"/>
      <c r="EWD23" s="220"/>
      <c r="EWE23" s="220"/>
      <c r="EWF23" s="220"/>
      <c r="EWG23" s="220"/>
      <c r="EWH23" s="220"/>
      <c r="EWI23" s="220"/>
      <c r="EWJ23" s="220"/>
      <c r="EWK23" s="220"/>
      <c r="EWL23" s="220"/>
      <c r="EWM23" s="220"/>
      <c r="EWN23" s="220"/>
      <c r="EWO23" s="220"/>
      <c r="EWP23" s="220"/>
      <c r="EWQ23" s="220"/>
      <c r="EWR23" s="220"/>
      <c r="EWS23" s="220"/>
      <c r="EWT23" s="220"/>
      <c r="EWU23" s="220"/>
      <c r="EWV23" s="220"/>
      <c r="EWW23" s="220"/>
      <c r="EWX23" s="220"/>
      <c r="EWY23" s="220"/>
      <c r="EWZ23" s="220"/>
      <c r="EXA23" s="220"/>
      <c r="EXB23" s="220"/>
      <c r="EXC23" s="220"/>
      <c r="EXD23" s="220"/>
      <c r="EXE23" s="220"/>
      <c r="EXF23" s="220"/>
      <c r="EXG23" s="220"/>
      <c r="EXH23" s="220"/>
      <c r="EXI23" s="220"/>
      <c r="EXJ23" s="220"/>
      <c r="EXK23" s="220"/>
      <c r="EXL23" s="220"/>
      <c r="EXM23" s="220"/>
      <c r="EXN23" s="220"/>
      <c r="EXO23" s="220"/>
      <c r="EXP23" s="220"/>
      <c r="EXQ23" s="220"/>
      <c r="EXR23" s="220"/>
      <c r="EXS23" s="220"/>
      <c r="EXT23" s="220"/>
      <c r="EXU23" s="220"/>
      <c r="EXV23" s="220"/>
      <c r="EXW23" s="220"/>
      <c r="EXX23" s="220"/>
      <c r="EXY23" s="220"/>
      <c r="EXZ23" s="220"/>
      <c r="EYA23" s="220"/>
      <c r="EYB23" s="220"/>
      <c r="EYC23" s="220"/>
      <c r="EYD23" s="220"/>
      <c r="EYE23" s="220"/>
      <c r="EYF23" s="220"/>
      <c r="EYG23" s="220"/>
      <c r="EYH23" s="220"/>
      <c r="EYI23" s="220"/>
      <c r="EYJ23" s="220"/>
      <c r="EYK23" s="220"/>
      <c r="EYL23" s="220"/>
      <c r="EYM23" s="220"/>
      <c r="EYN23" s="220"/>
      <c r="EYO23" s="220"/>
      <c r="EYP23" s="220"/>
      <c r="EYQ23" s="220"/>
      <c r="EYR23" s="220"/>
      <c r="EYS23" s="220"/>
      <c r="EYT23" s="220"/>
      <c r="EYU23" s="220"/>
      <c r="EYV23" s="220"/>
      <c r="EYW23" s="220"/>
      <c r="EYX23" s="220"/>
      <c r="EYY23" s="220"/>
      <c r="EYZ23" s="220"/>
      <c r="EZA23" s="220"/>
      <c r="EZB23" s="220"/>
      <c r="EZC23" s="220"/>
      <c r="EZD23" s="220"/>
      <c r="EZE23" s="220"/>
      <c r="EZF23" s="220"/>
      <c r="EZG23" s="220"/>
      <c r="EZH23" s="220"/>
      <c r="EZI23" s="220"/>
      <c r="EZJ23" s="220"/>
      <c r="EZK23" s="220"/>
      <c r="EZL23" s="220"/>
      <c r="EZM23" s="220"/>
      <c r="EZN23" s="220"/>
      <c r="EZO23" s="220"/>
      <c r="EZP23" s="220"/>
      <c r="EZQ23" s="220"/>
      <c r="EZR23" s="220"/>
      <c r="EZS23" s="220"/>
      <c r="EZT23" s="220"/>
      <c r="EZU23" s="220"/>
      <c r="EZV23" s="220"/>
      <c r="EZW23" s="220"/>
      <c r="EZX23" s="220"/>
      <c r="EZY23" s="220"/>
      <c r="EZZ23" s="220"/>
      <c r="FAA23" s="220"/>
      <c r="FAB23" s="220"/>
      <c r="FAC23" s="220"/>
      <c r="FAD23" s="220"/>
      <c r="FAE23" s="220"/>
      <c r="FAF23" s="220"/>
      <c r="FAG23" s="220"/>
      <c r="FAH23" s="220"/>
      <c r="FAI23" s="220"/>
      <c r="FAJ23" s="220"/>
      <c r="FAK23" s="220"/>
      <c r="FAL23" s="220"/>
      <c r="FAM23" s="220"/>
      <c r="FAN23" s="220"/>
      <c r="FAO23" s="220"/>
      <c r="FAP23" s="220"/>
      <c r="FAQ23" s="220"/>
      <c r="FAR23" s="220"/>
      <c r="FAS23" s="220"/>
      <c r="FAT23" s="220"/>
      <c r="FAU23" s="220"/>
      <c r="FAV23" s="220"/>
      <c r="FAW23" s="220"/>
      <c r="FAX23" s="220"/>
      <c r="FAY23" s="220"/>
      <c r="FAZ23" s="220"/>
      <c r="FBA23" s="220"/>
      <c r="FBB23" s="220"/>
      <c r="FBC23" s="220"/>
      <c r="FBD23" s="220"/>
      <c r="FBE23" s="220"/>
      <c r="FBF23" s="220"/>
      <c r="FBG23" s="220"/>
      <c r="FBH23" s="220"/>
      <c r="FBI23" s="220"/>
      <c r="FBJ23" s="220"/>
      <c r="FBK23" s="220"/>
      <c r="FBL23" s="220"/>
      <c r="FBM23" s="220"/>
      <c r="FBN23" s="220"/>
      <c r="FBO23" s="220"/>
      <c r="FBP23" s="220"/>
      <c r="FBQ23" s="220"/>
      <c r="FBR23" s="220"/>
      <c r="FBS23" s="220"/>
      <c r="FBT23" s="220"/>
      <c r="FBU23" s="220"/>
      <c r="FBV23" s="220"/>
      <c r="FBW23" s="220"/>
      <c r="FBX23" s="220"/>
      <c r="FBY23" s="220"/>
      <c r="FBZ23" s="220"/>
      <c r="FCA23" s="220"/>
      <c r="FCB23" s="220"/>
      <c r="FCC23" s="220"/>
      <c r="FCD23" s="220"/>
      <c r="FCE23" s="220"/>
      <c r="FCF23" s="220"/>
      <c r="FCG23" s="220"/>
      <c r="FCH23" s="220"/>
      <c r="FCI23" s="220"/>
      <c r="FCJ23" s="220"/>
      <c r="FCK23" s="220"/>
      <c r="FCL23" s="220"/>
      <c r="FCM23" s="220"/>
      <c r="FCN23" s="220"/>
      <c r="FCO23" s="220"/>
      <c r="FCP23" s="220"/>
      <c r="FCQ23" s="220"/>
      <c r="FCR23" s="220"/>
      <c r="FCS23" s="220"/>
      <c r="FCT23" s="220"/>
      <c r="FCU23" s="220"/>
      <c r="FCV23" s="220"/>
      <c r="FCW23" s="220"/>
      <c r="FCX23" s="220"/>
      <c r="FCY23" s="220"/>
      <c r="FCZ23" s="220"/>
      <c r="FDA23" s="220"/>
      <c r="FDB23" s="220"/>
      <c r="FDC23" s="220"/>
      <c r="FDD23" s="220"/>
      <c r="FDE23" s="220"/>
      <c r="FDF23" s="220"/>
      <c r="FDG23" s="220"/>
      <c r="FDH23" s="220"/>
      <c r="FDI23" s="220"/>
      <c r="FDJ23" s="220"/>
      <c r="FDK23" s="220"/>
      <c r="FDL23" s="220"/>
      <c r="FDM23" s="220"/>
      <c r="FDN23" s="220"/>
      <c r="FDO23" s="220"/>
      <c r="FDP23" s="220"/>
      <c r="FDQ23" s="220"/>
      <c r="FDR23" s="220"/>
      <c r="FDS23" s="220"/>
      <c r="FDT23" s="220"/>
      <c r="FDU23" s="220"/>
      <c r="FDV23" s="220"/>
      <c r="FDW23" s="220"/>
      <c r="FDX23" s="220"/>
      <c r="FDY23" s="220"/>
      <c r="FDZ23" s="220"/>
      <c r="FEA23" s="220"/>
      <c r="FEB23" s="220"/>
      <c r="FEC23" s="220"/>
      <c r="FED23" s="220"/>
      <c r="FEE23" s="220"/>
      <c r="FEF23" s="220"/>
      <c r="FEG23" s="220"/>
      <c r="FEH23" s="220"/>
      <c r="FEI23" s="220"/>
      <c r="FEJ23" s="220"/>
      <c r="FEK23" s="220"/>
      <c r="FEL23" s="220"/>
      <c r="FEM23" s="220"/>
      <c r="FEN23" s="220"/>
      <c r="FEO23" s="220"/>
      <c r="FEP23" s="220"/>
      <c r="FEQ23" s="220"/>
      <c r="FER23" s="220"/>
      <c r="FES23" s="220"/>
      <c r="FET23" s="220"/>
      <c r="FEU23" s="220"/>
      <c r="FEV23" s="220"/>
      <c r="FEW23" s="220"/>
      <c r="FEX23" s="220"/>
      <c r="FEY23" s="220"/>
      <c r="FEZ23" s="220"/>
      <c r="FFA23" s="220"/>
      <c r="FFB23" s="220"/>
      <c r="FFC23" s="220"/>
      <c r="FFD23" s="220"/>
      <c r="FFE23" s="220"/>
      <c r="FFF23" s="220"/>
      <c r="FFG23" s="220"/>
      <c r="FFH23" s="220"/>
      <c r="FFI23" s="220"/>
      <c r="FFJ23" s="220"/>
      <c r="FFK23" s="220"/>
      <c r="FFL23" s="220"/>
      <c r="FFM23" s="220"/>
      <c r="FFN23" s="220"/>
      <c r="FFO23" s="220"/>
      <c r="FFP23" s="220"/>
      <c r="FFQ23" s="220"/>
      <c r="FFR23" s="220"/>
      <c r="FFS23" s="220"/>
      <c r="FFT23" s="220"/>
      <c r="FFU23" s="220"/>
      <c r="FFV23" s="220"/>
      <c r="FFW23" s="220"/>
      <c r="FFX23" s="220"/>
      <c r="FFY23" s="220"/>
      <c r="FFZ23" s="220"/>
      <c r="FGA23" s="220"/>
      <c r="FGB23" s="220"/>
      <c r="FGC23" s="220"/>
      <c r="FGD23" s="220"/>
      <c r="FGE23" s="220"/>
      <c r="FGF23" s="220"/>
      <c r="FGG23" s="220"/>
      <c r="FGH23" s="220"/>
      <c r="FGI23" s="220"/>
      <c r="FGJ23" s="220"/>
      <c r="FGK23" s="220"/>
      <c r="FGL23" s="220"/>
      <c r="FGM23" s="220"/>
      <c r="FGN23" s="220"/>
      <c r="FGO23" s="220"/>
      <c r="FGP23" s="220"/>
      <c r="FGQ23" s="220"/>
      <c r="FGR23" s="220"/>
      <c r="FGS23" s="220"/>
      <c r="FGT23" s="220"/>
      <c r="FGU23" s="220"/>
      <c r="FGV23" s="220"/>
      <c r="FGW23" s="220"/>
      <c r="FGX23" s="220"/>
      <c r="FGY23" s="220"/>
      <c r="FGZ23" s="220"/>
      <c r="FHA23" s="220"/>
      <c r="FHB23" s="220"/>
      <c r="FHC23" s="220"/>
      <c r="FHD23" s="220"/>
      <c r="FHE23" s="220"/>
      <c r="FHF23" s="220"/>
      <c r="FHG23" s="220"/>
      <c r="FHH23" s="220"/>
      <c r="FHI23" s="220"/>
      <c r="FHJ23" s="220"/>
      <c r="FHK23" s="220"/>
      <c r="FHL23" s="220"/>
      <c r="FHM23" s="220"/>
      <c r="FHN23" s="220"/>
      <c r="FHO23" s="220"/>
      <c r="FHP23" s="220"/>
      <c r="FHQ23" s="220"/>
      <c r="FHR23" s="220"/>
      <c r="FHS23" s="220"/>
      <c r="FHT23" s="220"/>
      <c r="FHU23" s="220"/>
      <c r="FHV23" s="220"/>
      <c r="FHW23" s="220"/>
      <c r="FHX23" s="220"/>
      <c r="FHY23" s="220"/>
      <c r="FHZ23" s="220"/>
      <c r="FIA23" s="220"/>
      <c r="FIB23" s="220"/>
      <c r="FIC23" s="220"/>
      <c r="FID23" s="220"/>
      <c r="FIE23" s="220"/>
      <c r="FIF23" s="220"/>
      <c r="FIG23" s="220"/>
      <c r="FIH23" s="220"/>
      <c r="FII23" s="220"/>
      <c r="FIJ23" s="220"/>
      <c r="FIK23" s="220"/>
      <c r="FIL23" s="220"/>
      <c r="FIM23" s="220"/>
      <c r="FIN23" s="220"/>
      <c r="FIO23" s="220"/>
      <c r="FIP23" s="220"/>
      <c r="FIQ23" s="220"/>
      <c r="FIR23" s="220"/>
      <c r="FIS23" s="220"/>
      <c r="FIT23" s="220"/>
      <c r="FIU23" s="220"/>
      <c r="FIV23" s="220"/>
      <c r="FIW23" s="220"/>
      <c r="FIX23" s="220"/>
      <c r="FIY23" s="220"/>
      <c r="FIZ23" s="220"/>
      <c r="FJA23" s="220"/>
      <c r="FJB23" s="220"/>
      <c r="FJC23" s="220"/>
      <c r="FJD23" s="220"/>
      <c r="FJE23" s="220"/>
      <c r="FJF23" s="220"/>
      <c r="FJG23" s="220"/>
      <c r="FJH23" s="220"/>
      <c r="FJI23" s="220"/>
      <c r="FJJ23" s="220"/>
      <c r="FJK23" s="220"/>
      <c r="FJL23" s="220"/>
      <c r="FJM23" s="220"/>
      <c r="FJN23" s="220"/>
      <c r="FJO23" s="220"/>
      <c r="FJP23" s="220"/>
      <c r="FJQ23" s="220"/>
      <c r="FJR23" s="220"/>
      <c r="FJS23" s="220"/>
      <c r="FJT23" s="220"/>
      <c r="FJU23" s="220"/>
      <c r="FJV23" s="220"/>
      <c r="FJW23" s="220"/>
      <c r="FJX23" s="220"/>
      <c r="FJY23" s="220"/>
      <c r="FJZ23" s="220"/>
      <c r="FKA23" s="220"/>
      <c r="FKB23" s="220"/>
      <c r="FKC23" s="220"/>
      <c r="FKD23" s="220"/>
      <c r="FKE23" s="220"/>
      <c r="FKF23" s="220"/>
      <c r="FKG23" s="220"/>
      <c r="FKH23" s="220"/>
      <c r="FKI23" s="220"/>
      <c r="FKJ23" s="220"/>
      <c r="FKK23" s="220"/>
      <c r="FKL23" s="220"/>
      <c r="FKM23" s="220"/>
      <c r="FKN23" s="220"/>
      <c r="FKO23" s="220"/>
      <c r="FKP23" s="220"/>
      <c r="FKQ23" s="220"/>
      <c r="FKR23" s="220"/>
      <c r="FKS23" s="220"/>
      <c r="FKT23" s="220"/>
      <c r="FKU23" s="220"/>
      <c r="FKV23" s="220"/>
      <c r="FKW23" s="220"/>
      <c r="FKX23" s="220"/>
      <c r="FKY23" s="220"/>
      <c r="FKZ23" s="220"/>
      <c r="FLA23" s="220"/>
      <c r="FLB23" s="220"/>
      <c r="FLC23" s="220"/>
      <c r="FLD23" s="220"/>
      <c r="FLE23" s="220"/>
      <c r="FLF23" s="220"/>
      <c r="FLG23" s="220"/>
      <c r="FLH23" s="220"/>
      <c r="FLI23" s="220"/>
      <c r="FLJ23" s="220"/>
      <c r="FLK23" s="220"/>
      <c r="FLL23" s="220"/>
      <c r="FLM23" s="220"/>
      <c r="FLN23" s="220"/>
      <c r="FLO23" s="220"/>
      <c r="FLP23" s="220"/>
      <c r="FLQ23" s="220"/>
      <c r="FLR23" s="220"/>
      <c r="FLS23" s="220"/>
      <c r="FLT23" s="220"/>
      <c r="FLU23" s="220"/>
      <c r="FLV23" s="220"/>
      <c r="FLW23" s="220"/>
      <c r="FLX23" s="220"/>
      <c r="FLY23" s="220"/>
      <c r="FLZ23" s="220"/>
      <c r="FMA23" s="220"/>
      <c r="FMB23" s="220"/>
      <c r="FMC23" s="220"/>
      <c r="FMD23" s="220"/>
      <c r="FME23" s="220"/>
      <c r="FMF23" s="220"/>
      <c r="FMG23" s="220"/>
      <c r="FMH23" s="220"/>
      <c r="FMI23" s="220"/>
      <c r="FMJ23" s="220"/>
      <c r="FMK23" s="220"/>
      <c r="FML23" s="220"/>
      <c r="FMM23" s="220"/>
      <c r="FMN23" s="220"/>
      <c r="FMO23" s="220"/>
      <c r="FMP23" s="220"/>
      <c r="FMQ23" s="220"/>
      <c r="FMR23" s="220"/>
      <c r="FMS23" s="220"/>
      <c r="FMT23" s="220"/>
      <c r="FMU23" s="220"/>
      <c r="FMV23" s="220"/>
      <c r="FMW23" s="220"/>
      <c r="FMX23" s="220"/>
      <c r="FMY23" s="220"/>
      <c r="FMZ23" s="220"/>
      <c r="FNA23" s="220"/>
      <c r="FNB23" s="220"/>
      <c r="FNC23" s="220"/>
      <c r="FND23" s="220"/>
      <c r="FNE23" s="220"/>
      <c r="FNF23" s="220"/>
      <c r="FNG23" s="220"/>
      <c r="FNH23" s="220"/>
      <c r="FNI23" s="220"/>
      <c r="FNJ23" s="220"/>
      <c r="FNK23" s="220"/>
      <c r="FNL23" s="220"/>
      <c r="FNM23" s="220"/>
      <c r="FNN23" s="220"/>
      <c r="FNO23" s="220"/>
      <c r="FNP23" s="220"/>
      <c r="FNQ23" s="220"/>
      <c r="FNR23" s="220"/>
      <c r="FNS23" s="220"/>
      <c r="FNT23" s="220"/>
      <c r="FNU23" s="220"/>
      <c r="FNV23" s="220"/>
      <c r="FNW23" s="220"/>
      <c r="FNX23" s="220"/>
      <c r="FNY23" s="220"/>
      <c r="FNZ23" s="220"/>
      <c r="FOA23" s="220"/>
      <c r="FOB23" s="220"/>
      <c r="FOC23" s="220"/>
      <c r="FOD23" s="220"/>
      <c r="FOE23" s="220"/>
      <c r="FOF23" s="220"/>
      <c r="FOG23" s="220"/>
      <c r="FOH23" s="220"/>
      <c r="FOI23" s="220"/>
      <c r="FOJ23" s="220"/>
      <c r="FOK23" s="220"/>
      <c r="FOL23" s="220"/>
      <c r="FOM23" s="220"/>
      <c r="FON23" s="220"/>
      <c r="FOO23" s="220"/>
      <c r="FOP23" s="220"/>
      <c r="FOQ23" s="220"/>
      <c r="FOR23" s="220"/>
      <c r="FOS23" s="220"/>
      <c r="FOT23" s="220"/>
      <c r="FOU23" s="220"/>
      <c r="FOV23" s="220"/>
      <c r="FOW23" s="220"/>
      <c r="FOX23" s="220"/>
      <c r="FOY23" s="220"/>
      <c r="FOZ23" s="220"/>
      <c r="FPA23" s="220"/>
      <c r="FPB23" s="220"/>
      <c r="FPC23" s="220"/>
      <c r="FPD23" s="220"/>
      <c r="FPE23" s="220"/>
      <c r="FPF23" s="220"/>
      <c r="FPG23" s="220"/>
      <c r="FPH23" s="220"/>
      <c r="FPI23" s="220"/>
      <c r="FPJ23" s="220"/>
      <c r="FPK23" s="220"/>
      <c r="FPL23" s="220"/>
      <c r="FPM23" s="220"/>
      <c r="FPN23" s="220"/>
      <c r="FPO23" s="220"/>
      <c r="FPP23" s="220"/>
      <c r="FPQ23" s="220"/>
      <c r="FPR23" s="220"/>
      <c r="FPS23" s="220"/>
      <c r="FPT23" s="220"/>
      <c r="FPU23" s="220"/>
      <c r="FPV23" s="220"/>
      <c r="FPW23" s="220"/>
      <c r="FPX23" s="220"/>
      <c r="FPY23" s="220"/>
      <c r="FPZ23" s="220"/>
      <c r="FQA23" s="220"/>
      <c r="FQB23" s="220"/>
      <c r="FQC23" s="220"/>
      <c r="FQD23" s="220"/>
      <c r="FQE23" s="220"/>
      <c r="FQF23" s="220"/>
      <c r="FQG23" s="220"/>
      <c r="FQH23" s="220"/>
      <c r="FQI23" s="220"/>
      <c r="FQJ23" s="220"/>
      <c r="FQK23" s="220"/>
      <c r="FQL23" s="220"/>
      <c r="FQM23" s="220"/>
      <c r="FQN23" s="220"/>
      <c r="FQO23" s="220"/>
      <c r="FQP23" s="220"/>
      <c r="FQQ23" s="220"/>
      <c r="FQR23" s="220"/>
      <c r="FQS23" s="220"/>
      <c r="FQT23" s="220"/>
      <c r="FQU23" s="220"/>
      <c r="FQV23" s="220"/>
      <c r="FQW23" s="220"/>
      <c r="FQX23" s="220"/>
      <c r="FQY23" s="220"/>
      <c r="FQZ23" s="220"/>
      <c r="FRA23" s="220"/>
      <c r="FRB23" s="220"/>
      <c r="FRC23" s="220"/>
      <c r="FRD23" s="220"/>
      <c r="FRE23" s="220"/>
      <c r="FRF23" s="220"/>
      <c r="FRG23" s="220"/>
      <c r="FRH23" s="220"/>
      <c r="FRI23" s="220"/>
      <c r="FRJ23" s="220"/>
      <c r="FRK23" s="220"/>
      <c r="FRL23" s="220"/>
      <c r="FRM23" s="220"/>
      <c r="FRN23" s="220"/>
      <c r="FRO23" s="220"/>
      <c r="FRP23" s="220"/>
      <c r="FRQ23" s="220"/>
      <c r="FRR23" s="220"/>
      <c r="FRS23" s="220"/>
      <c r="FRT23" s="220"/>
      <c r="FRU23" s="220"/>
      <c r="FRV23" s="220"/>
      <c r="FRW23" s="220"/>
      <c r="FRX23" s="220"/>
      <c r="FRY23" s="220"/>
      <c r="FRZ23" s="220"/>
      <c r="FSA23" s="220"/>
      <c r="FSB23" s="220"/>
      <c r="FSC23" s="220"/>
      <c r="FSD23" s="220"/>
      <c r="FSE23" s="220"/>
      <c r="FSF23" s="220"/>
      <c r="FSG23" s="220"/>
      <c r="FSH23" s="220"/>
      <c r="FSI23" s="220"/>
      <c r="FSJ23" s="220"/>
      <c r="FSK23" s="220"/>
      <c r="FSL23" s="220"/>
      <c r="FSM23" s="220"/>
      <c r="FSN23" s="220"/>
      <c r="FSO23" s="220"/>
      <c r="FSP23" s="220"/>
      <c r="FSQ23" s="220"/>
      <c r="FSR23" s="220"/>
      <c r="FSS23" s="220"/>
      <c r="FST23" s="220"/>
      <c r="FSU23" s="220"/>
      <c r="FSV23" s="220"/>
      <c r="FSW23" s="220"/>
      <c r="FSX23" s="220"/>
      <c r="FSY23" s="220"/>
      <c r="FSZ23" s="220"/>
      <c r="FTA23" s="220"/>
      <c r="FTB23" s="220"/>
      <c r="FTC23" s="220"/>
      <c r="FTD23" s="220"/>
      <c r="FTE23" s="220"/>
      <c r="FTF23" s="220"/>
      <c r="FTG23" s="220"/>
      <c r="FTH23" s="220"/>
      <c r="FTI23" s="220"/>
      <c r="FTJ23" s="220"/>
      <c r="FTK23" s="220"/>
      <c r="FTL23" s="220"/>
      <c r="FTM23" s="220"/>
      <c r="FTN23" s="220"/>
      <c r="FTO23" s="220"/>
      <c r="FTP23" s="220"/>
      <c r="FTQ23" s="220"/>
      <c r="FTR23" s="220"/>
      <c r="FTS23" s="220"/>
      <c r="FTT23" s="220"/>
      <c r="FTU23" s="220"/>
      <c r="FTV23" s="220"/>
      <c r="FTW23" s="220"/>
      <c r="FTX23" s="220"/>
      <c r="FTY23" s="220"/>
      <c r="FTZ23" s="220"/>
      <c r="FUA23" s="220"/>
      <c r="FUB23" s="220"/>
      <c r="FUC23" s="220"/>
      <c r="FUD23" s="220"/>
      <c r="FUE23" s="220"/>
      <c r="FUF23" s="220"/>
      <c r="FUG23" s="220"/>
      <c r="FUH23" s="220"/>
      <c r="FUI23" s="220"/>
      <c r="FUJ23" s="220"/>
      <c r="FUK23" s="220"/>
      <c r="FUL23" s="220"/>
      <c r="FUM23" s="220"/>
      <c r="FUN23" s="220"/>
      <c r="FUO23" s="220"/>
      <c r="FUP23" s="220"/>
      <c r="FUQ23" s="220"/>
      <c r="FUR23" s="220"/>
      <c r="FUS23" s="220"/>
      <c r="FUT23" s="220"/>
      <c r="FUU23" s="220"/>
      <c r="FUV23" s="220"/>
      <c r="FUW23" s="220"/>
      <c r="FUX23" s="220"/>
      <c r="FUY23" s="220"/>
      <c r="FUZ23" s="220"/>
      <c r="FVA23" s="220"/>
      <c r="FVB23" s="220"/>
      <c r="FVC23" s="220"/>
      <c r="FVD23" s="220"/>
      <c r="FVE23" s="220"/>
      <c r="FVF23" s="220"/>
      <c r="FVG23" s="220"/>
      <c r="FVH23" s="220"/>
      <c r="FVI23" s="220"/>
      <c r="FVJ23" s="220"/>
      <c r="FVK23" s="220"/>
      <c r="FVL23" s="220"/>
      <c r="FVM23" s="220"/>
      <c r="FVN23" s="220"/>
      <c r="FVO23" s="220"/>
      <c r="FVP23" s="220"/>
      <c r="FVQ23" s="220"/>
      <c r="FVR23" s="220"/>
      <c r="FVS23" s="220"/>
      <c r="FVT23" s="220"/>
      <c r="FVU23" s="220"/>
      <c r="FVV23" s="220"/>
      <c r="FVW23" s="220"/>
      <c r="FVX23" s="220"/>
      <c r="FVY23" s="220"/>
      <c r="FVZ23" s="220"/>
      <c r="FWA23" s="220"/>
      <c r="FWB23" s="220"/>
      <c r="FWC23" s="220"/>
      <c r="FWD23" s="220"/>
      <c r="FWE23" s="220"/>
      <c r="FWF23" s="220"/>
      <c r="FWG23" s="220"/>
      <c r="FWH23" s="220"/>
      <c r="FWI23" s="220"/>
      <c r="FWJ23" s="220"/>
      <c r="FWK23" s="220"/>
      <c r="FWL23" s="220"/>
      <c r="FWM23" s="220"/>
      <c r="FWN23" s="220"/>
      <c r="FWO23" s="220"/>
      <c r="FWP23" s="220"/>
      <c r="FWQ23" s="220"/>
      <c r="FWR23" s="220"/>
      <c r="FWS23" s="220"/>
      <c r="FWT23" s="220"/>
      <c r="FWU23" s="220"/>
      <c r="FWV23" s="220"/>
      <c r="FWW23" s="220"/>
      <c r="FWX23" s="220"/>
      <c r="FWY23" s="220"/>
      <c r="FWZ23" s="220"/>
      <c r="FXA23" s="220"/>
      <c r="FXB23" s="220"/>
      <c r="FXC23" s="220"/>
      <c r="FXD23" s="220"/>
      <c r="FXE23" s="220"/>
      <c r="FXF23" s="220"/>
      <c r="FXG23" s="220"/>
      <c r="FXH23" s="220"/>
      <c r="FXI23" s="220"/>
      <c r="FXJ23" s="220"/>
      <c r="FXK23" s="220"/>
      <c r="FXL23" s="220"/>
      <c r="FXM23" s="220"/>
      <c r="FXN23" s="220"/>
      <c r="FXO23" s="220"/>
      <c r="FXP23" s="220"/>
      <c r="FXQ23" s="220"/>
      <c r="FXR23" s="220"/>
      <c r="FXS23" s="220"/>
      <c r="FXT23" s="220"/>
      <c r="FXU23" s="220"/>
      <c r="FXV23" s="220"/>
      <c r="FXW23" s="220"/>
      <c r="FXX23" s="220"/>
      <c r="FXY23" s="220"/>
      <c r="FXZ23" s="220"/>
      <c r="FYA23" s="220"/>
      <c r="FYB23" s="220"/>
      <c r="FYC23" s="220"/>
      <c r="FYD23" s="220"/>
      <c r="FYE23" s="220"/>
      <c r="FYF23" s="220"/>
      <c r="FYG23" s="220"/>
      <c r="FYH23" s="220"/>
      <c r="FYI23" s="220"/>
      <c r="FYJ23" s="220"/>
      <c r="FYK23" s="220"/>
      <c r="FYL23" s="220"/>
      <c r="FYM23" s="220"/>
      <c r="FYN23" s="220"/>
      <c r="FYO23" s="220"/>
      <c r="FYP23" s="220"/>
      <c r="FYQ23" s="220"/>
      <c r="FYR23" s="220"/>
      <c r="FYS23" s="220"/>
      <c r="FYT23" s="220"/>
      <c r="FYU23" s="220"/>
      <c r="FYV23" s="220"/>
      <c r="FYW23" s="220"/>
      <c r="FYX23" s="220"/>
      <c r="FYY23" s="220"/>
      <c r="FYZ23" s="220"/>
      <c r="FZA23" s="220"/>
      <c r="FZB23" s="220"/>
      <c r="FZC23" s="220"/>
      <c r="FZD23" s="220"/>
      <c r="FZE23" s="220"/>
      <c r="FZF23" s="220"/>
      <c r="FZG23" s="220"/>
      <c r="FZH23" s="220"/>
      <c r="FZI23" s="220"/>
      <c r="FZJ23" s="220"/>
      <c r="FZK23" s="220"/>
      <c r="FZL23" s="220"/>
      <c r="FZM23" s="220"/>
      <c r="FZN23" s="220"/>
      <c r="FZO23" s="220"/>
      <c r="FZP23" s="220"/>
      <c r="FZQ23" s="220"/>
      <c r="FZR23" s="220"/>
      <c r="FZS23" s="220"/>
      <c r="FZT23" s="220"/>
      <c r="FZU23" s="220"/>
      <c r="FZV23" s="220"/>
      <c r="FZW23" s="220"/>
      <c r="FZX23" s="220"/>
      <c r="FZY23" s="220"/>
      <c r="FZZ23" s="220"/>
      <c r="GAA23" s="220"/>
      <c r="GAB23" s="220"/>
      <c r="GAC23" s="220"/>
      <c r="GAD23" s="220"/>
      <c r="GAE23" s="220"/>
      <c r="GAF23" s="220"/>
      <c r="GAG23" s="220"/>
      <c r="GAH23" s="220"/>
      <c r="GAI23" s="220"/>
      <c r="GAJ23" s="220"/>
      <c r="GAK23" s="220"/>
      <c r="GAL23" s="220"/>
      <c r="GAM23" s="220"/>
      <c r="GAN23" s="220"/>
      <c r="GAO23" s="220"/>
      <c r="GAP23" s="220"/>
      <c r="GAQ23" s="220"/>
      <c r="GAR23" s="220"/>
      <c r="GAS23" s="220"/>
      <c r="GAT23" s="220"/>
      <c r="GAU23" s="220"/>
      <c r="GAV23" s="220"/>
      <c r="GAW23" s="220"/>
      <c r="GAX23" s="220"/>
      <c r="GAY23" s="220"/>
      <c r="GAZ23" s="220"/>
      <c r="GBA23" s="220"/>
      <c r="GBB23" s="220"/>
      <c r="GBC23" s="220"/>
      <c r="GBD23" s="220"/>
      <c r="GBE23" s="220"/>
      <c r="GBF23" s="220"/>
      <c r="GBG23" s="220"/>
      <c r="GBH23" s="220"/>
      <c r="GBI23" s="220"/>
      <c r="GBJ23" s="220"/>
      <c r="GBK23" s="220"/>
      <c r="GBL23" s="220"/>
      <c r="GBM23" s="220"/>
      <c r="GBN23" s="220"/>
      <c r="GBO23" s="220"/>
      <c r="GBP23" s="220"/>
      <c r="GBQ23" s="220"/>
      <c r="GBR23" s="220"/>
      <c r="GBS23" s="220"/>
      <c r="GBT23" s="220"/>
      <c r="GBU23" s="220"/>
      <c r="GBV23" s="220"/>
      <c r="GBW23" s="220"/>
      <c r="GBX23" s="220"/>
      <c r="GBY23" s="220"/>
      <c r="GBZ23" s="220"/>
      <c r="GCA23" s="220"/>
      <c r="GCB23" s="220"/>
      <c r="GCC23" s="220"/>
      <c r="GCD23" s="220"/>
      <c r="GCE23" s="220"/>
      <c r="GCF23" s="220"/>
      <c r="GCG23" s="220"/>
      <c r="GCH23" s="220"/>
      <c r="GCI23" s="220"/>
      <c r="GCJ23" s="220"/>
      <c r="GCK23" s="220"/>
      <c r="GCL23" s="220"/>
      <c r="GCM23" s="220"/>
      <c r="GCN23" s="220"/>
      <c r="GCO23" s="220"/>
      <c r="GCP23" s="220"/>
      <c r="GCQ23" s="220"/>
      <c r="GCR23" s="220"/>
      <c r="GCS23" s="220"/>
      <c r="GCT23" s="220"/>
      <c r="GCU23" s="220"/>
      <c r="GCV23" s="220"/>
      <c r="GCW23" s="220"/>
      <c r="GCX23" s="220"/>
      <c r="GCY23" s="220"/>
      <c r="GCZ23" s="220"/>
      <c r="GDA23" s="220"/>
      <c r="GDB23" s="220"/>
      <c r="GDC23" s="220"/>
      <c r="GDD23" s="220"/>
      <c r="GDE23" s="220"/>
      <c r="GDF23" s="220"/>
      <c r="GDG23" s="220"/>
      <c r="GDH23" s="220"/>
      <c r="GDI23" s="220"/>
      <c r="GDJ23" s="220"/>
      <c r="GDK23" s="220"/>
      <c r="GDL23" s="220"/>
      <c r="GDM23" s="220"/>
      <c r="GDN23" s="220"/>
      <c r="GDO23" s="220"/>
      <c r="GDP23" s="220"/>
      <c r="GDQ23" s="220"/>
      <c r="GDR23" s="220"/>
      <c r="GDS23" s="220"/>
      <c r="GDT23" s="220"/>
      <c r="GDU23" s="220"/>
      <c r="GDV23" s="220"/>
      <c r="GDW23" s="220"/>
      <c r="GDX23" s="220"/>
      <c r="GDY23" s="220"/>
      <c r="GDZ23" s="220"/>
      <c r="GEA23" s="220"/>
      <c r="GEB23" s="220"/>
      <c r="GEC23" s="220"/>
      <c r="GED23" s="220"/>
      <c r="GEE23" s="220"/>
      <c r="GEF23" s="220"/>
      <c r="GEG23" s="220"/>
      <c r="GEH23" s="220"/>
      <c r="GEI23" s="220"/>
      <c r="GEJ23" s="220"/>
      <c r="GEK23" s="220"/>
      <c r="GEL23" s="220"/>
      <c r="GEM23" s="220"/>
      <c r="GEN23" s="220"/>
      <c r="GEO23" s="220"/>
      <c r="GEP23" s="220"/>
      <c r="GEQ23" s="220"/>
      <c r="GER23" s="220"/>
      <c r="GES23" s="220"/>
      <c r="GET23" s="220"/>
      <c r="GEU23" s="220"/>
      <c r="GEV23" s="220"/>
      <c r="GEW23" s="220"/>
      <c r="GEX23" s="220"/>
      <c r="GEY23" s="220"/>
      <c r="GEZ23" s="220"/>
      <c r="GFA23" s="220"/>
      <c r="GFB23" s="220"/>
      <c r="GFC23" s="220"/>
      <c r="GFD23" s="220"/>
      <c r="GFE23" s="220"/>
      <c r="GFF23" s="220"/>
      <c r="GFG23" s="220"/>
      <c r="GFH23" s="220"/>
      <c r="GFI23" s="220"/>
      <c r="GFJ23" s="220"/>
      <c r="GFK23" s="220"/>
      <c r="GFL23" s="220"/>
      <c r="GFM23" s="220"/>
      <c r="GFN23" s="220"/>
      <c r="GFO23" s="220"/>
      <c r="GFP23" s="220"/>
      <c r="GFQ23" s="220"/>
      <c r="GFR23" s="220"/>
      <c r="GFS23" s="220"/>
      <c r="GFT23" s="220"/>
      <c r="GFU23" s="220"/>
      <c r="GFV23" s="220"/>
      <c r="GFW23" s="220"/>
      <c r="GFX23" s="220"/>
      <c r="GFY23" s="220"/>
      <c r="GFZ23" s="220"/>
      <c r="GGA23" s="220"/>
      <c r="GGB23" s="220"/>
      <c r="GGC23" s="220"/>
      <c r="GGD23" s="220"/>
      <c r="GGE23" s="220"/>
      <c r="GGF23" s="220"/>
      <c r="GGG23" s="220"/>
      <c r="GGH23" s="220"/>
      <c r="GGI23" s="220"/>
      <c r="GGJ23" s="220"/>
      <c r="GGK23" s="220"/>
      <c r="GGL23" s="220"/>
      <c r="GGM23" s="220"/>
      <c r="GGN23" s="220"/>
      <c r="GGO23" s="220"/>
      <c r="GGP23" s="220"/>
      <c r="GGQ23" s="220"/>
      <c r="GGR23" s="220"/>
      <c r="GGS23" s="220"/>
      <c r="GGT23" s="220"/>
      <c r="GGU23" s="220"/>
      <c r="GGV23" s="220"/>
      <c r="GGW23" s="220"/>
      <c r="GGX23" s="220"/>
      <c r="GGY23" s="220"/>
      <c r="GGZ23" s="220"/>
      <c r="GHA23" s="220"/>
      <c r="GHB23" s="220"/>
      <c r="GHC23" s="220"/>
      <c r="GHD23" s="220"/>
      <c r="GHE23" s="220"/>
      <c r="GHF23" s="220"/>
      <c r="GHG23" s="220"/>
      <c r="GHH23" s="220"/>
      <c r="GHI23" s="220"/>
      <c r="GHJ23" s="220"/>
      <c r="GHK23" s="220"/>
      <c r="GHL23" s="220"/>
      <c r="GHM23" s="220"/>
      <c r="GHN23" s="220"/>
      <c r="GHO23" s="220"/>
      <c r="GHP23" s="220"/>
      <c r="GHQ23" s="220"/>
      <c r="GHR23" s="220"/>
      <c r="GHS23" s="220"/>
      <c r="GHT23" s="220"/>
      <c r="GHU23" s="220"/>
      <c r="GHV23" s="220"/>
      <c r="GHW23" s="220"/>
      <c r="GHX23" s="220"/>
      <c r="GHY23" s="220"/>
      <c r="GHZ23" s="220"/>
      <c r="GIA23" s="220"/>
      <c r="GIB23" s="220"/>
      <c r="GIC23" s="220"/>
      <c r="GID23" s="220"/>
      <c r="GIE23" s="220"/>
      <c r="GIF23" s="220"/>
      <c r="GIG23" s="220"/>
      <c r="GIH23" s="220"/>
      <c r="GII23" s="220"/>
      <c r="GIJ23" s="220"/>
      <c r="GIK23" s="220"/>
      <c r="GIL23" s="220"/>
      <c r="GIM23" s="220"/>
      <c r="GIN23" s="220"/>
      <c r="GIO23" s="220"/>
      <c r="GIP23" s="220"/>
      <c r="GIQ23" s="220"/>
      <c r="GIR23" s="220"/>
      <c r="GIS23" s="220"/>
      <c r="GIT23" s="220"/>
      <c r="GIU23" s="220"/>
      <c r="GIV23" s="220"/>
      <c r="GIW23" s="220"/>
      <c r="GIX23" s="220"/>
      <c r="GIY23" s="220"/>
      <c r="GIZ23" s="220"/>
      <c r="GJA23" s="220"/>
      <c r="GJB23" s="220"/>
      <c r="GJC23" s="220"/>
      <c r="GJD23" s="220"/>
      <c r="GJE23" s="220"/>
      <c r="GJF23" s="220"/>
      <c r="GJG23" s="220"/>
      <c r="GJH23" s="220"/>
      <c r="GJI23" s="220"/>
      <c r="GJJ23" s="220"/>
      <c r="GJK23" s="220"/>
      <c r="GJL23" s="220"/>
      <c r="GJM23" s="220"/>
      <c r="GJN23" s="220"/>
      <c r="GJO23" s="220"/>
      <c r="GJP23" s="220"/>
      <c r="GJQ23" s="220"/>
      <c r="GJR23" s="220"/>
      <c r="GJS23" s="220"/>
      <c r="GJT23" s="220"/>
      <c r="GJU23" s="220"/>
      <c r="GJV23" s="220"/>
      <c r="GJW23" s="220"/>
      <c r="GJX23" s="220"/>
      <c r="GJY23" s="220"/>
      <c r="GJZ23" s="220"/>
      <c r="GKA23" s="220"/>
      <c r="GKB23" s="220"/>
      <c r="GKC23" s="220"/>
      <c r="GKD23" s="220"/>
      <c r="GKE23" s="220"/>
      <c r="GKF23" s="220"/>
      <c r="GKG23" s="220"/>
      <c r="GKH23" s="220"/>
      <c r="GKI23" s="220"/>
      <c r="GKJ23" s="220"/>
      <c r="GKK23" s="220"/>
      <c r="GKL23" s="220"/>
      <c r="GKM23" s="220"/>
      <c r="GKN23" s="220"/>
      <c r="GKO23" s="220"/>
      <c r="GKP23" s="220"/>
      <c r="GKQ23" s="220"/>
      <c r="GKR23" s="220"/>
      <c r="GKS23" s="220"/>
      <c r="GKT23" s="220"/>
      <c r="GKU23" s="220"/>
      <c r="GKV23" s="220"/>
      <c r="GKW23" s="220"/>
      <c r="GKX23" s="220"/>
      <c r="GKY23" s="220"/>
      <c r="GKZ23" s="220"/>
      <c r="GLA23" s="220"/>
      <c r="GLB23" s="220"/>
      <c r="GLC23" s="220"/>
      <c r="GLD23" s="220"/>
      <c r="GLE23" s="220"/>
      <c r="GLF23" s="220"/>
      <c r="GLG23" s="220"/>
      <c r="GLH23" s="220"/>
      <c r="GLI23" s="220"/>
      <c r="GLJ23" s="220"/>
      <c r="GLK23" s="220"/>
      <c r="GLL23" s="220"/>
      <c r="GLM23" s="220"/>
      <c r="GLN23" s="220"/>
      <c r="GLO23" s="220"/>
      <c r="GLP23" s="220"/>
      <c r="GLQ23" s="220"/>
      <c r="GLR23" s="220"/>
      <c r="GLS23" s="220"/>
      <c r="GLT23" s="220"/>
      <c r="GLU23" s="220"/>
      <c r="GLV23" s="220"/>
      <c r="GLW23" s="220"/>
      <c r="GLX23" s="220"/>
      <c r="GLY23" s="220"/>
      <c r="GLZ23" s="220"/>
      <c r="GMA23" s="220"/>
      <c r="GMB23" s="220"/>
      <c r="GMC23" s="220"/>
      <c r="GMD23" s="220"/>
      <c r="GME23" s="220"/>
      <c r="GMF23" s="220"/>
      <c r="GMG23" s="220"/>
      <c r="GMH23" s="220"/>
      <c r="GMI23" s="220"/>
      <c r="GMJ23" s="220"/>
      <c r="GMK23" s="220"/>
      <c r="GML23" s="220"/>
      <c r="GMM23" s="220"/>
      <c r="GMN23" s="220"/>
      <c r="GMO23" s="220"/>
      <c r="GMP23" s="220"/>
      <c r="GMQ23" s="220"/>
      <c r="GMR23" s="220"/>
      <c r="GMS23" s="220"/>
      <c r="GMT23" s="220"/>
      <c r="GMU23" s="220"/>
      <c r="GMV23" s="220"/>
      <c r="GMW23" s="220"/>
      <c r="GMX23" s="220"/>
      <c r="GMY23" s="220"/>
      <c r="GMZ23" s="220"/>
      <c r="GNA23" s="220"/>
      <c r="GNB23" s="220"/>
      <c r="GNC23" s="220"/>
      <c r="GND23" s="220"/>
      <c r="GNE23" s="220"/>
      <c r="GNF23" s="220"/>
      <c r="GNG23" s="220"/>
      <c r="GNH23" s="220"/>
      <c r="GNI23" s="220"/>
      <c r="GNJ23" s="220"/>
      <c r="GNK23" s="220"/>
      <c r="GNL23" s="220"/>
      <c r="GNM23" s="220"/>
      <c r="GNN23" s="220"/>
      <c r="GNO23" s="220"/>
      <c r="GNP23" s="220"/>
      <c r="GNQ23" s="220"/>
      <c r="GNR23" s="220"/>
      <c r="GNS23" s="220"/>
      <c r="GNT23" s="220"/>
      <c r="GNU23" s="220"/>
      <c r="GNV23" s="220"/>
      <c r="GNW23" s="220"/>
      <c r="GNX23" s="220"/>
      <c r="GNY23" s="220"/>
      <c r="GNZ23" s="220"/>
      <c r="GOA23" s="220"/>
      <c r="GOB23" s="220"/>
      <c r="GOC23" s="220"/>
      <c r="GOD23" s="220"/>
      <c r="GOE23" s="220"/>
      <c r="GOF23" s="220"/>
      <c r="GOG23" s="220"/>
      <c r="GOH23" s="220"/>
      <c r="GOI23" s="220"/>
      <c r="GOJ23" s="220"/>
      <c r="GOK23" s="220"/>
      <c r="GOL23" s="220"/>
      <c r="GOM23" s="220"/>
      <c r="GON23" s="220"/>
      <c r="GOO23" s="220"/>
      <c r="GOP23" s="220"/>
      <c r="GOQ23" s="220"/>
      <c r="GOR23" s="220"/>
      <c r="GOS23" s="220"/>
      <c r="GOT23" s="220"/>
      <c r="GOU23" s="220"/>
      <c r="GOV23" s="220"/>
      <c r="GOW23" s="220"/>
      <c r="GOX23" s="220"/>
      <c r="GOY23" s="220"/>
      <c r="GOZ23" s="220"/>
      <c r="GPA23" s="220"/>
      <c r="GPB23" s="220"/>
      <c r="GPC23" s="220"/>
      <c r="GPD23" s="220"/>
      <c r="GPE23" s="220"/>
      <c r="GPF23" s="220"/>
      <c r="GPG23" s="220"/>
      <c r="GPH23" s="220"/>
      <c r="GPI23" s="220"/>
      <c r="GPJ23" s="220"/>
      <c r="GPK23" s="220"/>
      <c r="GPL23" s="220"/>
      <c r="GPM23" s="220"/>
      <c r="GPN23" s="220"/>
      <c r="GPO23" s="220"/>
      <c r="GPP23" s="220"/>
      <c r="GPQ23" s="220"/>
      <c r="GPR23" s="220"/>
      <c r="GPS23" s="220"/>
      <c r="GPT23" s="220"/>
      <c r="GPU23" s="220"/>
      <c r="GPV23" s="220"/>
      <c r="GPW23" s="220"/>
      <c r="GPX23" s="220"/>
      <c r="GPY23" s="220"/>
      <c r="GPZ23" s="220"/>
      <c r="GQA23" s="220"/>
      <c r="GQB23" s="220"/>
      <c r="GQC23" s="220"/>
      <c r="GQD23" s="220"/>
      <c r="GQE23" s="220"/>
      <c r="GQF23" s="220"/>
      <c r="GQG23" s="220"/>
      <c r="GQH23" s="220"/>
      <c r="GQI23" s="220"/>
      <c r="GQJ23" s="220"/>
      <c r="GQK23" s="220"/>
      <c r="GQL23" s="220"/>
      <c r="GQM23" s="220"/>
      <c r="GQN23" s="220"/>
      <c r="GQO23" s="220"/>
      <c r="GQP23" s="220"/>
      <c r="GQQ23" s="220"/>
      <c r="GQR23" s="220"/>
      <c r="GQS23" s="220"/>
      <c r="GQT23" s="220"/>
      <c r="GQU23" s="220"/>
      <c r="GQV23" s="220"/>
      <c r="GQW23" s="220"/>
      <c r="GQX23" s="220"/>
      <c r="GQY23" s="220"/>
      <c r="GQZ23" s="220"/>
      <c r="GRA23" s="220"/>
      <c r="GRB23" s="220"/>
      <c r="GRC23" s="220"/>
      <c r="GRD23" s="220"/>
      <c r="GRE23" s="220"/>
      <c r="GRF23" s="220"/>
      <c r="GRG23" s="220"/>
      <c r="GRH23" s="220"/>
      <c r="GRI23" s="220"/>
      <c r="GRJ23" s="220"/>
      <c r="GRK23" s="220"/>
      <c r="GRL23" s="220"/>
      <c r="GRM23" s="220"/>
      <c r="GRN23" s="220"/>
      <c r="GRO23" s="220"/>
      <c r="GRP23" s="220"/>
      <c r="GRQ23" s="220"/>
      <c r="GRR23" s="220"/>
      <c r="GRS23" s="220"/>
      <c r="GRT23" s="220"/>
      <c r="GRU23" s="220"/>
      <c r="GRV23" s="220"/>
      <c r="GRW23" s="220"/>
      <c r="GRX23" s="220"/>
      <c r="GRY23" s="220"/>
      <c r="GRZ23" s="220"/>
      <c r="GSA23" s="220"/>
      <c r="GSB23" s="220"/>
      <c r="GSC23" s="220"/>
      <c r="GSD23" s="220"/>
      <c r="GSE23" s="220"/>
      <c r="GSF23" s="220"/>
      <c r="GSG23" s="220"/>
      <c r="GSH23" s="220"/>
      <c r="GSI23" s="220"/>
      <c r="GSJ23" s="220"/>
      <c r="GSK23" s="220"/>
      <c r="GSL23" s="220"/>
      <c r="GSM23" s="220"/>
      <c r="GSN23" s="220"/>
      <c r="GSO23" s="220"/>
      <c r="GSP23" s="220"/>
      <c r="GSQ23" s="220"/>
      <c r="GSR23" s="220"/>
      <c r="GSS23" s="220"/>
      <c r="GST23" s="220"/>
      <c r="GSU23" s="220"/>
      <c r="GSV23" s="220"/>
      <c r="GSW23" s="220"/>
      <c r="GSX23" s="220"/>
      <c r="GSY23" s="220"/>
      <c r="GSZ23" s="220"/>
      <c r="GTA23" s="220"/>
      <c r="GTB23" s="220"/>
      <c r="GTC23" s="220"/>
      <c r="GTD23" s="220"/>
      <c r="GTE23" s="220"/>
      <c r="GTF23" s="220"/>
      <c r="GTG23" s="220"/>
      <c r="GTH23" s="220"/>
      <c r="GTI23" s="220"/>
      <c r="GTJ23" s="220"/>
      <c r="GTK23" s="220"/>
      <c r="GTL23" s="220"/>
      <c r="GTM23" s="220"/>
      <c r="GTN23" s="220"/>
      <c r="GTO23" s="220"/>
      <c r="GTP23" s="220"/>
      <c r="GTQ23" s="220"/>
      <c r="GTR23" s="220"/>
      <c r="GTS23" s="220"/>
      <c r="GTT23" s="220"/>
      <c r="GTU23" s="220"/>
      <c r="GTV23" s="220"/>
      <c r="GTW23" s="220"/>
      <c r="GTX23" s="220"/>
      <c r="GTY23" s="220"/>
      <c r="GTZ23" s="220"/>
      <c r="GUA23" s="220"/>
      <c r="GUB23" s="220"/>
      <c r="GUC23" s="220"/>
      <c r="GUD23" s="220"/>
      <c r="GUE23" s="220"/>
      <c r="GUF23" s="220"/>
      <c r="GUG23" s="220"/>
      <c r="GUH23" s="220"/>
      <c r="GUI23" s="220"/>
      <c r="GUJ23" s="220"/>
      <c r="GUK23" s="220"/>
      <c r="GUL23" s="220"/>
      <c r="GUM23" s="220"/>
      <c r="GUN23" s="220"/>
      <c r="GUO23" s="220"/>
      <c r="GUP23" s="220"/>
      <c r="GUQ23" s="220"/>
      <c r="GUR23" s="220"/>
      <c r="GUS23" s="220"/>
      <c r="GUT23" s="220"/>
      <c r="GUU23" s="220"/>
      <c r="GUV23" s="220"/>
      <c r="GUW23" s="220"/>
      <c r="GUX23" s="220"/>
      <c r="GUY23" s="220"/>
      <c r="GUZ23" s="220"/>
      <c r="GVA23" s="220"/>
      <c r="GVB23" s="220"/>
      <c r="GVC23" s="220"/>
      <c r="GVD23" s="220"/>
      <c r="GVE23" s="220"/>
      <c r="GVF23" s="220"/>
      <c r="GVG23" s="220"/>
      <c r="GVH23" s="220"/>
      <c r="GVI23" s="220"/>
      <c r="GVJ23" s="220"/>
      <c r="GVK23" s="220"/>
      <c r="GVL23" s="220"/>
      <c r="GVM23" s="220"/>
      <c r="GVN23" s="220"/>
      <c r="GVO23" s="220"/>
      <c r="GVP23" s="220"/>
      <c r="GVQ23" s="220"/>
      <c r="GVR23" s="220"/>
      <c r="GVS23" s="220"/>
      <c r="GVT23" s="220"/>
      <c r="GVU23" s="220"/>
      <c r="GVV23" s="220"/>
      <c r="GVW23" s="220"/>
      <c r="GVX23" s="220"/>
      <c r="GVY23" s="220"/>
      <c r="GVZ23" s="220"/>
      <c r="GWA23" s="220"/>
      <c r="GWB23" s="220"/>
      <c r="GWC23" s="220"/>
      <c r="GWD23" s="220"/>
      <c r="GWE23" s="220"/>
      <c r="GWF23" s="220"/>
      <c r="GWG23" s="220"/>
      <c r="GWH23" s="220"/>
      <c r="GWI23" s="220"/>
      <c r="GWJ23" s="220"/>
      <c r="GWK23" s="220"/>
      <c r="GWL23" s="220"/>
      <c r="GWM23" s="220"/>
      <c r="GWN23" s="220"/>
      <c r="GWO23" s="220"/>
      <c r="GWP23" s="220"/>
      <c r="GWQ23" s="220"/>
      <c r="GWR23" s="220"/>
      <c r="GWS23" s="220"/>
      <c r="GWT23" s="220"/>
      <c r="GWU23" s="220"/>
      <c r="GWV23" s="220"/>
      <c r="GWW23" s="220"/>
      <c r="GWX23" s="220"/>
      <c r="GWY23" s="220"/>
      <c r="GWZ23" s="220"/>
      <c r="GXA23" s="220"/>
      <c r="GXB23" s="220"/>
      <c r="GXC23" s="220"/>
      <c r="GXD23" s="220"/>
      <c r="GXE23" s="220"/>
      <c r="GXF23" s="220"/>
      <c r="GXG23" s="220"/>
      <c r="GXH23" s="220"/>
      <c r="GXI23" s="220"/>
      <c r="GXJ23" s="220"/>
      <c r="GXK23" s="220"/>
      <c r="GXL23" s="220"/>
      <c r="GXM23" s="220"/>
      <c r="GXN23" s="220"/>
      <c r="GXO23" s="220"/>
      <c r="GXP23" s="220"/>
      <c r="GXQ23" s="220"/>
      <c r="GXR23" s="220"/>
      <c r="GXS23" s="220"/>
      <c r="GXT23" s="220"/>
      <c r="GXU23" s="220"/>
      <c r="GXV23" s="220"/>
      <c r="GXW23" s="220"/>
      <c r="GXX23" s="220"/>
      <c r="GXY23" s="220"/>
      <c r="GXZ23" s="220"/>
      <c r="GYA23" s="220"/>
      <c r="GYB23" s="220"/>
      <c r="GYC23" s="220"/>
      <c r="GYD23" s="220"/>
      <c r="GYE23" s="220"/>
      <c r="GYF23" s="220"/>
      <c r="GYG23" s="220"/>
      <c r="GYH23" s="220"/>
      <c r="GYI23" s="220"/>
      <c r="GYJ23" s="220"/>
      <c r="GYK23" s="220"/>
      <c r="GYL23" s="220"/>
      <c r="GYM23" s="220"/>
      <c r="GYN23" s="220"/>
      <c r="GYO23" s="220"/>
      <c r="GYP23" s="220"/>
      <c r="GYQ23" s="220"/>
      <c r="GYR23" s="220"/>
      <c r="GYS23" s="220"/>
      <c r="GYT23" s="220"/>
      <c r="GYU23" s="220"/>
      <c r="GYV23" s="220"/>
      <c r="GYW23" s="220"/>
      <c r="GYX23" s="220"/>
      <c r="GYY23" s="220"/>
      <c r="GYZ23" s="220"/>
      <c r="GZA23" s="220"/>
      <c r="GZB23" s="220"/>
      <c r="GZC23" s="220"/>
      <c r="GZD23" s="220"/>
      <c r="GZE23" s="220"/>
      <c r="GZF23" s="220"/>
      <c r="GZG23" s="220"/>
      <c r="GZH23" s="220"/>
      <c r="GZI23" s="220"/>
      <c r="GZJ23" s="220"/>
      <c r="GZK23" s="220"/>
      <c r="GZL23" s="220"/>
      <c r="GZM23" s="220"/>
      <c r="GZN23" s="220"/>
      <c r="GZO23" s="220"/>
      <c r="GZP23" s="220"/>
      <c r="GZQ23" s="220"/>
      <c r="GZR23" s="220"/>
      <c r="GZS23" s="220"/>
      <c r="GZT23" s="220"/>
      <c r="GZU23" s="220"/>
      <c r="GZV23" s="220"/>
      <c r="GZW23" s="220"/>
      <c r="GZX23" s="220"/>
      <c r="GZY23" s="220"/>
      <c r="GZZ23" s="220"/>
      <c r="HAA23" s="220"/>
      <c r="HAB23" s="220"/>
      <c r="HAC23" s="220"/>
      <c r="HAD23" s="220"/>
      <c r="HAE23" s="220"/>
      <c r="HAF23" s="220"/>
      <c r="HAG23" s="220"/>
      <c r="HAH23" s="220"/>
      <c r="HAI23" s="220"/>
      <c r="HAJ23" s="220"/>
      <c r="HAK23" s="220"/>
      <c r="HAL23" s="220"/>
      <c r="HAM23" s="220"/>
      <c r="HAN23" s="220"/>
      <c r="HAO23" s="220"/>
      <c r="HAP23" s="220"/>
      <c r="HAQ23" s="220"/>
      <c r="HAR23" s="220"/>
      <c r="HAS23" s="220"/>
      <c r="HAT23" s="220"/>
      <c r="HAU23" s="220"/>
      <c r="HAV23" s="220"/>
      <c r="HAW23" s="220"/>
      <c r="HAX23" s="220"/>
      <c r="HAY23" s="220"/>
      <c r="HAZ23" s="220"/>
      <c r="HBA23" s="220"/>
      <c r="HBB23" s="220"/>
      <c r="HBC23" s="220"/>
      <c r="HBD23" s="220"/>
      <c r="HBE23" s="220"/>
      <c r="HBF23" s="220"/>
      <c r="HBG23" s="220"/>
      <c r="HBH23" s="220"/>
      <c r="HBI23" s="220"/>
      <c r="HBJ23" s="220"/>
      <c r="HBK23" s="220"/>
      <c r="HBL23" s="220"/>
      <c r="HBM23" s="220"/>
      <c r="HBN23" s="220"/>
      <c r="HBO23" s="220"/>
      <c r="HBP23" s="220"/>
      <c r="HBQ23" s="220"/>
      <c r="HBR23" s="220"/>
      <c r="HBS23" s="220"/>
      <c r="HBT23" s="220"/>
      <c r="HBU23" s="220"/>
      <c r="HBV23" s="220"/>
      <c r="HBW23" s="220"/>
      <c r="HBX23" s="220"/>
      <c r="HBY23" s="220"/>
      <c r="HBZ23" s="220"/>
      <c r="HCA23" s="220"/>
      <c r="HCB23" s="220"/>
      <c r="HCC23" s="220"/>
      <c r="HCD23" s="220"/>
      <c r="HCE23" s="220"/>
      <c r="HCF23" s="220"/>
      <c r="HCG23" s="220"/>
      <c r="HCH23" s="220"/>
      <c r="HCI23" s="220"/>
      <c r="HCJ23" s="220"/>
      <c r="HCK23" s="220"/>
      <c r="HCL23" s="220"/>
      <c r="HCM23" s="220"/>
      <c r="HCN23" s="220"/>
      <c r="HCO23" s="220"/>
      <c r="HCP23" s="220"/>
      <c r="HCQ23" s="220"/>
      <c r="HCR23" s="220"/>
      <c r="HCS23" s="220"/>
      <c r="HCT23" s="220"/>
      <c r="HCU23" s="220"/>
      <c r="HCV23" s="220"/>
      <c r="HCW23" s="220"/>
      <c r="HCX23" s="220"/>
      <c r="HCY23" s="220"/>
      <c r="HCZ23" s="220"/>
      <c r="HDA23" s="220"/>
      <c r="HDB23" s="220"/>
      <c r="HDC23" s="220"/>
      <c r="HDD23" s="220"/>
      <c r="HDE23" s="220"/>
      <c r="HDF23" s="220"/>
      <c r="HDG23" s="220"/>
      <c r="HDH23" s="220"/>
      <c r="HDI23" s="220"/>
      <c r="HDJ23" s="220"/>
      <c r="HDK23" s="220"/>
      <c r="HDL23" s="220"/>
      <c r="HDM23" s="220"/>
      <c r="HDN23" s="220"/>
      <c r="HDO23" s="220"/>
      <c r="HDP23" s="220"/>
      <c r="HDQ23" s="220"/>
      <c r="HDR23" s="220"/>
      <c r="HDS23" s="220"/>
      <c r="HDT23" s="220"/>
      <c r="HDU23" s="220"/>
      <c r="HDV23" s="220"/>
      <c r="HDW23" s="220"/>
      <c r="HDX23" s="220"/>
      <c r="HDY23" s="220"/>
      <c r="HDZ23" s="220"/>
      <c r="HEA23" s="220"/>
      <c r="HEB23" s="220"/>
      <c r="HEC23" s="220"/>
      <c r="HED23" s="220"/>
      <c r="HEE23" s="220"/>
      <c r="HEF23" s="220"/>
      <c r="HEG23" s="220"/>
      <c r="HEH23" s="220"/>
      <c r="HEI23" s="220"/>
      <c r="HEJ23" s="220"/>
      <c r="HEK23" s="220"/>
      <c r="HEL23" s="220"/>
      <c r="HEM23" s="220"/>
      <c r="HEN23" s="220"/>
      <c r="HEO23" s="220"/>
      <c r="HEP23" s="220"/>
      <c r="HEQ23" s="220"/>
      <c r="HER23" s="220"/>
      <c r="HES23" s="220"/>
      <c r="HET23" s="220"/>
      <c r="HEU23" s="220"/>
      <c r="HEV23" s="220"/>
      <c r="HEW23" s="220"/>
      <c r="HEX23" s="220"/>
      <c r="HEY23" s="220"/>
      <c r="HEZ23" s="220"/>
      <c r="HFA23" s="220"/>
      <c r="HFB23" s="220"/>
      <c r="HFC23" s="220"/>
      <c r="HFD23" s="220"/>
      <c r="HFE23" s="220"/>
      <c r="HFF23" s="220"/>
      <c r="HFG23" s="220"/>
      <c r="HFH23" s="220"/>
      <c r="HFI23" s="220"/>
      <c r="HFJ23" s="220"/>
      <c r="HFK23" s="220"/>
      <c r="HFL23" s="220"/>
      <c r="HFM23" s="220"/>
      <c r="HFN23" s="220"/>
      <c r="HFO23" s="220"/>
      <c r="HFP23" s="220"/>
      <c r="HFQ23" s="220"/>
      <c r="HFR23" s="220"/>
      <c r="HFS23" s="220"/>
      <c r="HFT23" s="220"/>
      <c r="HFU23" s="220"/>
      <c r="HFV23" s="220"/>
      <c r="HFW23" s="220"/>
      <c r="HFX23" s="220"/>
      <c r="HFY23" s="220"/>
      <c r="HFZ23" s="220"/>
      <c r="HGA23" s="220"/>
      <c r="HGB23" s="220"/>
      <c r="HGC23" s="220"/>
      <c r="HGD23" s="220"/>
      <c r="HGE23" s="220"/>
      <c r="HGF23" s="220"/>
      <c r="HGG23" s="220"/>
      <c r="HGH23" s="220"/>
      <c r="HGI23" s="220"/>
      <c r="HGJ23" s="220"/>
      <c r="HGK23" s="220"/>
      <c r="HGL23" s="220"/>
      <c r="HGM23" s="220"/>
      <c r="HGN23" s="220"/>
      <c r="HGO23" s="220"/>
      <c r="HGP23" s="220"/>
      <c r="HGQ23" s="220"/>
      <c r="HGR23" s="220"/>
      <c r="HGS23" s="220"/>
      <c r="HGT23" s="220"/>
      <c r="HGU23" s="220"/>
      <c r="HGV23" s="220"/>
      <c r="HGW23" s="220"/>
      <c r="HGX23" s="220"/>
      <c r="HGY23" s="220"/>
      <c r="HGZ23" s="220"/>
      <c r="HHA23" s="220"/>
      <c r="HHB23" s="220"/>
      <c r="HHC23" s="220"/>
      <c r="HHD23" s="220"/>
      <c r="HHE23" s="220"/>
      <c r="HHF23" s="220"/>
      <c r="HHG23" s="220"/>
      <c r="HHH23" s="220"/>
      <c r="HHI23" s="220"/>
      <c r="HHJ23" s="220"/>
      <c r="HHK23" s="220"/>
      <c r="HHL23" s="220"/>
      <c r="HHM23" s="220"/>
      <c r="HHN23" s="220"/>
      <c r="HHO23" s="220"/>
      <c r="HHP23" s="220"/>
      <c r="HHQ23" s="220"/>
      <c r="HHR23" s="220"/>
      <c r="HHS23" s="220"/>
      <c r="HHT23" s="220"/>
      <c r="HHU23" s="220"/>
      <c r="HHV23" s="220"/>
      <c r="HHW23" s="220"/>
      <c r="HHX23" s="220"/>
      <c r="HHY23" s="220"/>
      <c r="HHZ23" s="220"/>
      <c r="HIA23" s="220"/>
      <c r="HIB23" s="220"/>
      <c r="HIC23" s="220"/>
      <c r="HID23" s="220"/>
      <c r="HIE23" s="220"/>
      <c r="HIF23" s="220"/>
      <c r="HIG23" s="220"/>
      <c r="HIH23" s="220"/>
      <c r="HII23" s="220"/>
      <c r="HIJ23" s="220"/>
      <c r="HIK23" s="220"/>
      <c r="HIL23" s="220"/>
      <c r="HIM23" s="220"/>
      <c r="HIN23" s="220"/>
      <c r="HIO23" s="220"/>
      <c r="HIP23" s="220"/>
      <c r="HIQ23" s="220"/>
      <c r="HIR23" s="220"/>
      <c r="HIS23" s="220"/>
      <c r="HIT23" s="220"/>
      <c r="HIU23" s="220"/>
      <c r="HIV23" s="220"/>
      <c r="HIW23" s="220"/>
      <c r="HIX23" s="220"/>
      <c r="HIY23" s="220"/>
      <c r="HIZ23" s="220"/>
      <c r="HJA23" s="220"/>
      <c r="HJB23" s="220"/>
      <c r="HJC23" s="220"/>
      <c r="HJD23" s="220"/>
      <c r="HJE23" s="220"/>
      <c r="HJF23" s="220"/>
      <c r="HJG23" s="220"/>
      <c r="HJH23" s="220"/>
      <c r="HJI23" s="220"/>
      <c r="HJJ23" s="220"/>
      <c r="HJK23" s="220"/>
      <c r="HJL23" s="220"/>
      <c r="HJM23" s="220"/>
      <c r="HJN23" s="220"/>
      <c r="HJO23" s="220"/>
      <c r="HJP23" s="220"/>
      <c r="HJQ23" s="220"/>
      <c r="HJR23" s="220"/>
      <c r="HJS23" s="220"/>
      <c r="HJT23" s="220"/>
      <c r="HJU23" s="220"/>
      <c r="HJV23" s="220"/>
      <c r="HJW23" s="220"/>
      <c r="HJX23" s="220"/>
      <c r="HJY23" s="220"/>
      <c r="HJZ23" s="220"/>
      <c r="HKA23" s="220"/>
      <c r="HKB23" s="220"/>
      <c r="HKC23" s="220"/>
      <c r="HKD23" s="220"/>
      <c r="HKE23" s="220"/>
      <c r="HKF23" s="220"/>
      <c r="HKG23" s="220"/>
      <c r="HKH23" s="220"/>
      <c r="HKI23" s="220"/>
      <c r="HKJ23" s="220"/>
      <c r="HKK23" s="220"/>
      <c r="HKL23" s="220"/>
      <c r="HKM23" s="220"/>
      <c r="HKN23" s="220"/>
      <c r="HKO23" s="220"/>
      <c r="HKP23" s="220"/>
      <c r="HKQ23" s="220"/>
      <c r="HKR23" s="220"/>
      <c r="HKS23" s="220"/>
      <c r="HKT23" s="220"/>
      <c r="HKU23" s="220"/>
      <c r="HKV23" s="220"/>
      <c r="HKW23" s="220"/>
      <c r="HKX23" s="220"/>
      <c r="HKY23" s="220"/>
      <c r="HKZ23" s="220"/>
      <c r="HLA23" s="220"/>
      <c r="HLB23" s="220"/>
      <c r="HLC23" s="220"/>
      <c r="HLD23" s="220"/>
      <c r="HLE23" s="220"/>
      <c r="HLF23" s="220"/>
      <c r="HLG23" s="220"/>
      <c r="HLH23" s="220"/>
      <c r="HLI23" s="220"/>
      <c r="HLJ23" s="220"/>
      <c r="HLK23" s="220"/>
      <c r="HLL23" s="220"/>
      <c r="HLM23" s="220"/>
      <c r="HLN23" s="220"/>
      <c r="HLO23" s="220"/>
      <c r="HLP23" s="220"/>
      <c r="HLQ23" s="220"/>
      <c r="HLR23" s="220"/>
      <c r="HLS23" s="220"/>
      <c r="HLT23" s="220"/>
      <c r="HLU23" s="220"/>
      <c r="HLV23" s="220"/>
      <c r="HLW23" s="220"/>
      <c r="HLX23" s="220"/>
      <c r="HLY23" s="220"/>
      <c r="HLZ23" s="220"/>
      <c r="HMA23" s="220"/>
      <c r="HMB23" s="220"/>
      <c r="HMC23" s="220"/>
      <c r="HMD23" s="220"/>
      <c r="HME23" s="220"/>
      <c r="HMF23" s="220"/>
      <c r="HMG23" s="220"/>
      <c r="HMH23" s="220"/>
      <c r="HMI23" s="220"/>
      <c r="HMJ23" s="220"/>
      <c r="HMK23" s="220"/>
      <c r="HML23" s="220"/>
      <c r="HMM23" s="220"/>
      <c r="HMN23" s="220"/>
      <c r="HMO23" s="220"/>
      <c r="HMP23" s="220"/>
      <c r="HMQ23" s="220"/>
      <c r="HMR23" s="220"/>
      <c r="HMS23" s="220"/>
      <c r="HMT23" s="220"/>
      <c r="HMU23" s="220"/>
      <c r="HMV23" s="220"/>
      <c r="HMW23" s="220"/>
      <c r="HMX23" s="220"/>
      <c r="HMY23" s="220"/>
      <c r="HMZ23" s="220"/>
      <c r="HNA23" s="220"/>
      <c r="HNB23" s="220"/>
      <c r="HNC23" s="220"/>
      <c r="HND23" s="220"/>
      <c r="HNE23" s="220"/>
      <c r="HNF23" s="220"/>
      <c r="HNG23" s="220"/>
      <c r="HNH23" s="220"/>
      <c r="HNI23" s="220"/>
      <c r="HNJ23" s="220"/>
      <c r="HNK23" s="220"/>
      <c r="HNL23" s="220"/>
      <c r="HNM23" s="220"/>
      <c r="HNN23" s="220"/>
      <c r="HNO23" s="220"/>
      <c r="HNP23" s="220"/>
      <c r="HNQ23" s="220"/>
      <c r="HNR23" s="220"/>
      <c r="HNS23" s="220"/>
      <c r="HNT23" s="220"/>
      <c r="HNU23" s="220"/>
      <c r="HNV23" s="220"/>
      <c r="HNW23" s="220"/>
      <c r="HNX23" s="220"/>
      <c r="HNY23" s="220"/>
      <c r="HNZ23" s="220"/>
      <c r="HOA23" s="220"/>
      <c r="HOB23" s="220"/>
      <c r="HOC23" s="220"/>
      <c r="HOD23" s="220"/>
      <c r="HOE23" s="220"/>
      <c r="HOF23" s="220"/>
      <c r="HOG23" s="220"/>
      <c r="HOH23" s="220"/>
      <c r="HOI23" s="220"/>
      <c r="HOJ23" s="220"/>
      <c r="HOK23" s="220"/>
      <c r="HOL23" s="220"/>
      <c r="HOM23" s="220"/>
      <c r="HON23" s="220"/>
      <c r="HOO23" s="220"/>
      <c r="HOP23" s="220"/>
      <c r="HOQ23" s="220"/>
      <c r="HOR23" s="220"/>
      <c r="HOS23" s="220"/>
      <c r="HOT23" s="220"/>
      <c r="HOU23" s="220"/>
      <c r="HOV23" s="220"/>
      <c r="HOW23" s="220"/>
      <c r="HOX23" s="220"/>
      <c r="HOY23" s="220"/>
      <c r="HOZ23" s="220"/>
      <c r="HPA23" s="220"/>
      <c r="HPB23" s="220"/>
      <c r="HPC23" s="220"/>
      <c r="HPD23" s="220"/>
      <c r="HPE23" s="220"/>
      <c r="HPF23" s="220"/>
      <c r="HPG23" s="220"/>
      <c r="HPH23" s="220"/>
      <c r="HPI23" s="220"/>
      <c r="HPJ23" s="220"/>
      <c r="HPK23" s="220"/>
      <c r="HPL23" s="220"/>
      <c r="HPM23" s="220"/>
      <c r="HPN23" s="220"/>
      <c r="HPO23" s="220"/>
      <c r="HPP23" s="220"/>
      <c r="HPQ23" s="220"/>
      <c r="HPR23" s="220"/>
      <c r="HPS23" s="220"/>
      <c r="HPT23" s="220"/>
      <c r="HPU23" s="220"/>
      <c r="HPV23" s="220"/>
      <c r="HPW23" s="220"/>
      <c r="HPX23" s="220"/>
      <c r="HPY23" s="220"/>
      <c r="HPZ23" s="220"/>
      <c r="HQA23" s="220"/>
      <c r="HQB23" s="220"/>
      <c r="HQC23" s="220"/>
      <c r="HQD23" s="220"/>
      <c r="HQE23" s="220"/>
      <c r="HQF23" s="220"/>
      <c r="HQG23" s="220"/>
      <c r="HQH23" s="220"/>
      <c r="HQI23" s="220"/>
      <c r="HQJ23" s="220"/>
      <c r="HQK23" s="220"/>
      <c r="HQL23" s="220"/>
      <c r="HQM23" s="220"/>
      <c r="HQN23" s="220"/>
      <c r="HQO23" s="220"/>
      <c r="HQP23" s="220"/>
      <c r="HQQ23" s="220"/>
      <c r="HQR23" s="220"/>
      <c r="HQS23" s="220"/>
      <c r="HQT23" s="220"/>
      <c r="HQU23" s="220"/>
      <c r="HQV23" s="220"/>
      <c r="HQW23" s="220"/>
      <c r="HQX23" s="220"/>
      <c r="HQY23" s="220"/>
      <c r="HQZ23" s="220"/>
      <c r="HRA23" s="220"/>
      <c r="HRB23" s="220"/>
      <c r="HRC23" s="220"/>
      <c r="HRD23" s="220"/>
      <c r="HRE23" s="220"/>
      <c r="HRF23" s="220"/>
      <c r="HRG23" s="220"/>
      <c r="HRH23" s="220"/>
      <c r="HRI23" s="220"/>
      <c r="HRJ23" s="220"/>
      <c r="HRK23" s="220"/>
      <c r="HRL23" s="220"/>
      <c r="HRM23" s="220"/>
      <c r="HRN23" s="220"/>
      <c r="HRO23" s="220"/>
      <c r="HRP23" s="220"/>
      <c r="HRQ23" s="220"/>
      <c r="HRR23" s="220"/>
      <c r="HRS23" s="220"/>
      <c r="HRT23" s="220"/>
      <c r="HRU23" s="220"/>
      <c r="HRV23" s="220"/>
      <c r="HRW23" s="220"/>
      <c r="HRX23" s="220"/>
      <c r="HRY23" s="220"/>
      <c r="HRZ23" s="220"/>
      <c r="HSA23" s="220"/>
      <c r="HSB23" s="220"/>
      <c r="HSC23" s="220"/>
      <c r="HSD23" s="220"/>
      <c r="HSE23" s="220"/>
      <c r="HSF23" s="220"/>
      <c r="HSG23" s="220"/>
      <c r="HSH23" s="220"/>
      <c r="HSI23" s="220"/>
      <c r="HSJ23" s="220"/>
      <c r="HSK23" s="220"/>
      <c r="HSL23" s="220"/>
      <c r="HSM23" s="220"/>
      <c r="HSN23" s="220"/>
      <c r="HSO23" s="220"/>
      <c r="HSP23" s="220"/>
      <c r="HSQ23" s="220"/>
      <c r="HSR23" s="220"/>
      <c r="HSS23" s="220"/>
      <c r="HST23" s="220"/>
      <c r="HSU23" s="220"/>
      <c r="HSV23" s="220"/>
      <c r="HSW23" s="220"/>
      <c r="HSX23" s="220"/>
      <c r="HSY23" s="220"/>
      <c r="HSZ23" s="220"/>
      <c r="HTA23" s="220"/>
      <c r="HTB23" s="220"/>
      <c r="HTC23" s="220"/>
      <c r="HTD23" s="220"/>
      <c r="HTE23" s="220"/>
      <c r="HTF23" s="220"/>
      <c r="HTG23" s="220"/>
      <c r="HTH23" s="220"/>
      <c r="HTI23" s="220"/>
      <c r="HTJ23" s="220"/>
      <c r="HTK23" s="220"/>
      <c r="HTL23" s="220"/>
      <c r="HTM23" s="220"/>
      <c r="HTN23" s="220"/>
      <c r="HTO23" s="220"/>
      <c r="HTP23" s="220"/>
      <c r="HTQ23" s="220"/>
      <c r="HTR23" s="220"/>
      <c r="HTS23" s="220"/>
      <c r="HTT23" s="220"/>
      <c r="HTU23" s="220"/>
      <c r="HTV23" s="220"/>
      <c r="HTW23" s="220"/>
      <c r="HTX23" s="220"/>
      <c r="HTY23" s="220"/>
      <c r="HTZ23" s="220"/>
      <c r="HUA23" s="220"/>
      <c r="HUB23" s="220"/>
      <c r="HUC23" s="220"/>
      <c r="HUD23" s="220"/>
      <c r="HUE23" s="220"/>
      <c r="HUF23" s="220"/>
      <c r="HUG23" s="220"/>
      <c r="HUH23" s="220"/>
      <c r="HUI23" s="220"/>
      <c r="HUJ23" s="220"/>
      <c r="HUK23" s="220"/>
      <c r="HUL23" s="220"/>
      <c r="HUM23" s="220"/>
      <c r="HUN23" s="220"/>
      <c r="HUO23" s="220"/>
      <c r="HUP23" s="220"/>
      <c r="HUQ23" s="220"/>
      <c r="HUR23" s="220"/>
      <c r="HUS23" s="220"/>
      <c r="HUT23" s="220"/>
      <c r="HUU23" s="220"/>
      <c r="HUV23" s="220"/>
      <c r="HUW23" s="220"/>
      <c r="HUX23" s="220"/>
      <c r="HUY23" s="220"/>
      <c r="HUZ23" s="220"/>
      <c r="HVA23" s="220"/>
      <c r="HVB23" s="220"/>
      <c r="HVC23" s="220"/>
      <c r="HVD23" s="220"/>
      <c r="HVE23" s="220"/>
      <c r="HVF23" s="220"/>
      <c r="HVG23" s="220"/>
      <c r="HVH23" s="220"/>
      <c r="HVI23" s="220"/>
      <c r="HVJ23" s="220"/>
      <c r="HVK23" s="220"/>
      <c r="HVL23" s="220"/>
      <c r="HVM23" s="220"/>
      <c r="HVN23" s="220"/>
      <c r="HVO23" s="220"/>
      <c r="HVP23" s="220"/>
      <c r="HVQ23" s="220"/>
      <c r="HVR23" s="220"/>
      <c r="HVS23" s="220"/>
      <c r="HVT23" s="220"/>
      <c r="HVU23" s="220"/>
      <c r="HVV23" s="220"/>
      <c r="HVW23" s="220"/>
      <c r="HVX23" s="220"/>
      <c r="HVY23" s="220"/>
      <c r="HVZ23" s="220"/>
      <c r="HWA23" s="220"/>
      <c r="HWB23" s="220"/>
      <c r="HWC23" s="220"/>
      <c r="HWD23" s="220"/>
      <c r="HWE23" s="220"/>
      <c r="HWF23" s="220"/>
      <c r="HWG23" s="220"/>
      <c r="HWH23" s="220"/>
      <c r="HWI23" s="220"/>
      <c r="HWJ23" s="220"/>
      <c r="HWK23" s="220"/>
      <c r="HWL23" s="220"/>
      <c r="HWM23" s="220"/>
      <c r="HWN23" s="220"/>
      <c r="HWO23" s="220"/>
      <c r="HWP23" s="220"/>
      <c r="HWQ23" s="220"/>
      <c r="HWR23" s="220"/>
      <c r="HWS23" s="220"/>
      <c r="HWT23" s="220"/>
      <c r="HWU23" s="220"/>
      <c r="HWV23" s="220"/>
      <c r="HWW23" s="220"/>
      <c r="HWX23" s="220"/>
      <c r="HWY23" s="220"/>
      <c r="HWZ23" s="220"/>
      <c r="HXA23" s="220"/>
      <c r="HXB23" s="220"/>
      <c r="HXC23" s="220"/>
      <c r="HXD23" s="220"/>
      <c r="HXE23" s="220"/>
      <c r="HXF23" s="220"/>
      <c r="HXG23" s="220"/>
      <c r="HXH23" s="220"/>
      <c r="HXI23" s="220"/>
      <c r="HXJ23" s="220"/>
      <c r="HXK23" s="220"/>
      <c r="HXL23" s="220"/>
      <c r="HXM23" s="220"/>
      <c r="HXN23" s="220"/>
      <c r="HXO23" s="220"/>
      <c r="HXP23" s="220"/>
      <c r="HXQ23" s="220"/>
      <c r="HXR23" s="220"/>
      <c r="HXS23" s="220"/>
      <c r="HXT23" s="220"/>
      <c r="HXU23" s="220"/>
      <c r="HXV23" s="220"/>
      <c r="HXW23" s="220"/>
      <c r="HXX23" s="220"/>
      <c r="HXY23" s="220"/>
      <c r="HXZ23" s="220"/>
      <c r="HYA23" s="220"/>
      <c r="HYB23" s="220"/>
      <c r="HYC23" s="220"/>
      <c r="HYD23" s="220"/>
      <c r="HYE23" s="220"/>
      <c r="HYF23" s="220"/>
      <c r="HYG23" s="220"/>
      <c r="HYH23" s="220"/>
      <c r="HYI23" s="220"/>
      <c r="HYJ23" s="220"/>
      <c r="HYK23" s="220"/>
      <c r="HYL23" s="220"/>
      <c r="HYM23" s="220"/>
      <c r="HYN23" s="220"/>
      <c r="HYO23" s="220"/>
      <c r="HYP23" s="220"/>
      <c r="HYQ23" s="220"/>
      <c r="HYR23" s="220"/>
      <c r="HYS23" s="220"/>
      <c r="HYT23" s="220"/>
      <c r="HYU23" s="220"/>
      <c r="HYV23" s="220"/>
      <c r="HYW23" s="220"/>
      <c r="HYX23" s="220"/>
      <c r="HYY23" s="220"/>
      <c r="HYZ23" s="220"/>
      <c r="HZA23" s="220"/>
      <c r="HZB23" s="220"/>
      <c r="HZC23" s="220"/>
      <c r="HZD23" s="220"/>
      <c r="HZE23" s="220"/>
      <c r="HZF23" s="220"/>
      <c r="HZG23" s="220"/>
      <c r="HZH23" s="220"/>
      <c r="HZI23" s="220"/>
      <c r="HZJ23" s="220"/>
      <c r="HZK23" s="220"/>
      <c r="HZL23" s="220"/>
      <c r="HZM23" s="220"/>
      <c r="HZN23" s="220"/>
      <c r="HZO23" s="220"/>
      <c r="HZP23" s="220"/>
      <c r="HZQ23" s="220"/>
      <c r="HZR23" s="220"/>
      <c r="HZS23" s="220"/>
      <c r="HZT23" s="220"/>
      <c r="HZU23" s="220"/>
      <c r="HZV23" s="220"/>
      <c r="HZW23" s="220"/>
      <c r="HZX23" s="220"/>
      <c r="HZY23" s="220"/>
      <c r="HZZ23" s="220"/>
      <c r="IAA23" s="220"/>
      <c r="IAB23" s="220"/>
      <c r="IAC23" s="220"/>
      <c r="IAD23" s="220"/>
      <c r="IAE23" s="220"/>
      <c r="IAF23" s="220"/>
      <c r="IAG23" s="220"/>
      <c r="IAH23" s="220"/>
      <c r="IAI23" s="220"/>
      <c r="IAJ23" s="220"/>
      <c r="IAK23" s="220"/>
      <c r="IAL23" s="220"/>
      <c r="IAM23" s="220"/>
      <c r="IAN23" s="220"/>
      <c r="IAO23" s="220"/>
      <c r="IAP23" s="220"/>
      <c r="IAQ23" s="220"/>
      <c r="IAR23" s="220"/>
      <c r="IAS23" s="220"/>
      <c r="IAT23" s="220"/>
      <c r="IAU23" s="220"/>
      <c r="IAV23" s="220"/>
      <c r="IAW23" s="220"/>
      <c r="IAX23" s="220"/>
      <c r="IAY23" s="220"/>
      <c r="IAZ23" s="220"/>
      <c r="IBA23" s="220"/>
      <c r="IBB23" s="220"/>
      <c r="IBC23" s="220"/>
      <c r="IBD23" s="220"/>
      <c r="IBE23" s="220"/>
      <c r="IBF23" s="220"/>
      <c r="IBG23" s="220"/>
      <c r="IBH23" s="220"/>
      <c r="IBI23" s="220"/>
      <c r="IBJ23" s="220"/>
      <c r="IBK23" s="220"/>
      <c r="IBL23" s="220"/>
      <c r="IBM23" s="220"/>
      <c r="IBN23" s="220"/>
      <c r="IBO23" s="220"/>
      <c r="IBP23" s="220"/>
      <c r="IBQ23" s="220"/>
      <c r="IBR23" s="220"/>
      <c r="IBS23" s="220"/>
      <c r="IBT23" s="220"/>
      <c r="IBU23" s="220"/>
      <c r="IBV23" s="220"/>
      <c r="IBW23" s="220"/>
      <c r="IBX23" s="220"/>
      <c r="IBY23" s="220"/>
      <c r="IBZ23" s="220"/>
      <c r="ICA23" s="220"/>
      <c r="ICB23" s="220"/>
      <c r="ICC23" s="220"/>
      <c r="ICD23" s="220"/>
      <c r="ICE23" s="220"/>
      <c r="ICF23" s="220"/>
      <c r="ICG23" s="220"/>
      <c r="ICH23" s="220"/>
      <c r="ICI23" s="220"/>
      <c r="ICJ23" s="220"/>
      <c r="ICK23" s="220"/>
      <c r="ICL23" s="220"/>
      <c r="ICM23" s="220"/>
      <c r="ICN23" s="220"/>
      <c r="ICO23" s="220"/>
      <c r="ICP23" s="220"/>
      <c r="ICQ23" s="220"/>
      <c r="ICR23" s="220"/>
      <c r="ICS23" s="220"/>
      <c r="ICT23" s="220"/>
      <c r="ICU23" s="220"/>
      <c r="ICV23" s="220"/>
      <c r="ICW23" s="220"/>
      <c r="ICX23" s="220"/>
      <c r="ICY23" s="220"/>
      <c r="ICZ23" s="220"/>
      <c r="IDA23" s="220"/>
      <c r="IDB23" s="220"/>
      <c r="IDC23" s="220"/>
      <c r="IDD23" s="220"/>
      <c r="IDE23" s="220"/>
      <c r="IDF23" s="220"/>
      <c r="IDG23" s="220"/>
      <c r="IDH23" s="220"/>
      <c r="IDI23" s="220"/>
      <c r="IDJ23" s="220"/>
      <c r="IDK23" s="220"/>
      <c r="IDL23" s="220"/>
      <c r="IDM23" s="220"/>
      <c r="IDN23" s="220"/>
      <c r="IDO23" s="220"/>
      <c r="IDP23" s="220"/>
      <c r="IDQ23" s="220"/>
      <c r="IDR23" s="220"/>
      <c r="IDS23" s="220"/>
      <c r="IDT23" s="220"/>
      <c r="IDU23" s="220"/>
      <c r="IDV23" s="220"/>
      <c r="IDW23" s="220"/>
      <c r="IDX23" s="220"/>
      <c r="IDY23" s="220"/>
      <c r="IDZ23" s="220"/>
      <c r="IEA23" s="220"/>
      <c r="IEB23" s="220"/>
      <c r="IEC23" s="220"/>
      <c r="IED23" s="220"/>
      <c r="IEE23" s="220"/>
      <c r="IEF23" s="220"/>
      <c r="IEG23" s="220"/>
      <c r="IEH23" s="220"/>
      <c r="IEI23" s="220"/>
      <c r="IEJ23" s="220"/>
      <c r="IEK23" s="220"/>
      <c r="IEL23" s="220"/>
      <c r="IEM23" s="220"/>
      <c r="IEN23" s="220"/>
      <c r="IEO23" s="220"/>
      <c r="IEP23" s="220"/>
      <c r="IEQ23" s="220"/>
      <c r="IER23" s="220"/>
      <c r="IES23" s="220"/>
      <c r="IET23" s="220"/>
      <c r="IEU23" s="220"/>
      <c r="IEV23" s="220"/>
      <c r="IEW23" s="220"/>
      <c r="IEX23" s="220"/>
      <c r="IEY23" s="220"/>
      <c r="IEZ23" s="220"/>
      <c r="IFA23" s="220"/>
      <c r="IFB23" s="220"/>
      <c r="IFC23" s="220"/>
      <c r="IFD23" s="220"/>
      <c r="IFE23" s="220"/>
      <c r="IFF23" s="220"/>
      <c r="IFG23" s="220"/>
      <c r="IFH23" s="220"/>
      <c r="IFI23" s="220"/>
      <c r="IFJ23" s="220"/>
      <c r="IFK23" s="220"/>
      <c r="IFL23" s="220"/>
      <c r="IFM23" s="220"/>
      <c r="IFN23" s="220"/>
      <c r="IFO23" s="220"/>
      <c r="IFP23" s="220"/>
      <c r="IFQ23" s="220"/>
      <c r="IFR23" s="220"/>
      <c r="IFS23" s="220"/>
      <c r="IFT23" s="220"/>
      <c r="IFU23" s="220"/>
      <c r="IFV23" s="220"/>
      <c r="IFW23" s="220"/>
      <c r="IFX23" s="220"/>
      <c r="IFY23" s="220"/>
      <c r="IFZ23" s="220"/>
      <c r="IGA23" s="220"/>
      <c r="IGB23" s="220"/>
      <c r="IGC23" s="220"/>
      <c r="IGD23" s="220"/>
      <c r="IGE23" s="220"/>
      <c r="IGF23" s="220"/>
      <c r="IGG23" s="220"/>
      <c r="IGH23" s="220"/>
      <c r="IGI23" s="220"/>
      <c r="IGJ23" s="220"/>
      <c r="IGK23" s="220"/>
      <c r="IGL23" s="220"/>
      <c r="IGM23" s="220"/>
      <c r="IGN23" s="220"/>
      <c r="IGO23" s="220"/>
      <c r="IGP23" s="220"/>
      <c r="IGQ23" s="220"/>
      <c r="IGR23" s="220"/>
      <c r="IGS23" s="220"/>
      <c r="IGT23" s="220"/>
      <c r="IGU23" s="220"/>
      <c r="IGV23" s="220"/>
      <c r="IGW23" s="220"/>
      <c r="IGX23" s="220"/>
      <c r="IGY23" s="220"/>
      <c r="IGZ23" s="220"/>
      <c r="IHA23" s="220"/>
      <c r="IHB23" s="220"/>
      <c r="IHC23" s="220"/>
      <c r="IHD23" s="220"/>
      <c r="IHE23" s="220"/>
      <c r="IHF23" s="220"/>
      <c r="IHG23" s="220"/>
      <c r="IHH23" s="220"/>
      <c r="IHI23" s="220"/>
      <c r="IHJ23" s="220"/>
      <c r="IHK23" s="220"/>
      <c r="IHL23" s="220"/>
      <c r="IHM23" s="220"/>
      <c r="IHN23" s="220"/>
      <c r="IHO23" s="220"/>
      <c r="IHP23" s="220"/>
      <c r="IHQ23" s="220"/>
      <c r="IHR23" s="220"/>
      <c r="IHS23" s="220"/>
      <c r="IHT23" s="220"/>
      <c r="IHU23" s="220"/>
      <c r="IHV23" s="220"/>
      <c r="IHW23" s="220"/>
      <c r="IHX23" s="220"/>
      <c r="IHY23" s="220"/>
      <c r="IHZ23" s="220"/>
      <c r="IIA23" s="220"/>
      <c r="IIB23" s="220"/>
      <c r="IIC23" s="220"/>
      <c r="IID23" s="220"/>
      <c r="IIE23" s="220"/>
      <c r="IIF23" s="220"/>
      <c r="IIG23" s="220"/>
      <c r="IIH23" s="220"/>
      <c r="III23" s="220"/>
      <c r="IIJ23" s="220"/>
      <c r="IIK23" s="220"/>
      <c r="IIL23" s="220"/>
      <c r="IIM23" s="220"/>
      <c r="IIN23" s="220"/>
      <c r="IIO23" s="220"/>
      <c r="IIP23" s="220"/>
      <c r="IIQ23" s="220"/>
      <c r="IIR23" s="220"/>
      <c r="IIS23" s="220"/>
      <c r="IIT23" s="220"/>
      <c r="IIU23" s="220"/>
      <c r="IIV23" s="220"/>
      <c r="IIW23" s="220"/>
      <c r="IIX23" s="220"/>
      <c r="IIY23" s="220"/>
      <c r="IIZ23" s="220"/>
      <c r="IJA23" s="220"/>
      <c r="IJB23" s="220"/>
      <c r="IJC23" s="220"/>
      <c r="IJD23" s="220"/>
      <c r="IJE23" s="220"/>
      <c r="IJF23" s="220"/>
      <c r="IJG23" s="220"/>
      <c r="IJH23" s="220"/>
      <c r="IJI23" s="220"/>
      <c r="IJJ23" s="220"/>
      <c r="IJK23" s="220"/>
      <c r="IJL23" s="220"/>
      <c r="IJM23" s="220"/>
      <c r="IJN23" s="220"/>
      <c r="IJO23" s="220"/>
      <c r="IJP23" s="220"/>
      <c r="IJQ23" s="220"/>
      <c r="IJR23" s="220"/>
      <c r="IJS23" s="220"/>
      <c r="IJT23" s="220"/>
      <c r="IJU23" s="220"/>
      <c r="IJV23" s="220"/>
      <c r="IJW23" s="220"/>
      <c r="IJX23" s="220"/>
      <c r="IJY23" s="220"/>
      <c r="IJZ23" s="220"/>
      <c r="IKA23" s="220"/>
      <c r="IKB23" s="220"/>
      <c r="IKC23" s="220"/>
      <c r="IKD23" s="220"/>
      <c r="IKE23" s="220"/>
      <c r="IKF23" s="220"/>
      <c r="IKG23" s="220"/>
      <c r="IKH23" s="220"/>
      <c r="IKI23" s="220"/>
      <c r="IKJ23" s="220"/>
      <c r="IKK23" s="220"/>
      <c r="IKL23" s="220"/>
      <c r="IKM23" s="220"/>
      <c r="IKN23" s="220"/>
      <c r="IKO23" s="220"/>
      <c r="IKP23" s="220"/>
      <c r="IKQ23" s="220"/>
      <c r="IKR23" s="220"/>
      <c r="IKS23" s="220"/>
      <c r="IKT23" s="220"/>
      <c r="IKU23" s="220"/>
      <c r="IKV23" s="220"/>
      <c r="IKW23" s="220"/>
      <c r="IKX23" s="220"/>
      <c r="IKY23" s="220"/>
      <c r="IKZ23" s="220"/>
      <c r="ILA23" s="220"/>
      <c r="ILB23" s="220"/>
      <c r="ILC23" s="220"/>
      <c r="ILD23" s="220"/>
      <c r="ILE23" s="220"/>
      <c r="ILF23" s="220"/>
      <c r="ILG23" s="220"/>
      <c r="ILH23" s="220"/>
      <c r="ILI23" s="220"/>
      <c r="ILJ23" s="220"/>
      <c r="ILK23" s="220"/>
      <c r="ILL23" s="220"/>
      <c r="ILM23" s="220"/>
      <c r="ILN23" s="220"/>
      <c r="ILO23" s="220"/>
      <c r="ILP23" s="220"/>
      <c r="ILQ23" s="220"/>
      <c r="ILR23" s="220"/>
      <c r="ILS23" s="220"/>
      <c r="ILT23" s="220"/>
      <c r="ILU23" s="220"/>
      <c r="ILV23" s="220"/>
      <c r="ILW23" s="220"/>
      <c r="ILX23" s="220"/>
      <c r="ILY23" s="220"/>
      <c r="ILZ23" s="220"/>
      <c r="IMA23" s="220"/>
      <c r="IMB23" s="220"/>
      <c r="IMC23" s="220"/>
      <c r="IMD23" s="220"/>
      <c r="IME23" s="220"/>
      <c r="IMF23" s="220"/>
      <c r="IMG23" s="220"/>
      <c r="IMH23" s="220"/>
      <c r="IMI23" s="220"/>
      <c r="IMJ23" s="220"/>
      <c r="IMK23" s="220"/>
      <c r="IML23" s="220"/>
      <c r="IMM23" s="220"/>
      <c r="IMN23" s="220"/>
      <c r="IMO23" s="220"/>
      <c r="IMP23" s="220"/>
      <c r="IMQ23" s="220"/>
      <c r="IMR23" s="220"/>
      <c r="IMS23" s="220"/>
      <c r="IMT23" s="220"/>
      <c r="IMU23" s="220"/>
      <c r="IMV23" s="220"/>
      <c r="IMW23" s="220"/>
      <c r="IMX23" s="220"/>
      <c r="IMY23" s="220"/>
      <c r="IMZ23" s="220"/>
      <c r="INA23" s="220"/>
      <c r="INB23" s="220"/>
      <c r="INC23" s="220"/>
      <c r="IND23" s="220"/>
      <c r="INE23" s="220"/>
      <c r="INF23" s="220"/>
      <c r="ING23" s="220"/>
      <c r="INH23" s="220"/>
      <c r="INI23" s="220"/>
      <c r="INJ23" s="220"/>
      <c r="INK23" s="220"/>
      <c r="INL23" s="220"/>
      <c r="INM23" s="220"/>
      <c r="INN23" s="220"/>
      <c r="INO23" s="220"/>
      <c r="INP23" s="220"/>
      <c r="INQ23" s="220"/>
      <c r="INR23" s="220"/>
      <c r="INS23" s="220"/>
      <c r="INT23" s="220"/>
      <c r="INU23" s="220"/>
      <c r="INV23" s="220"/>
      <c r="INW23" s="220"/>
      <c r="INX23" s="220"/>
      <c r="INY23" s="220"/>
      <c r="INZ23" s="220"/>
      <c r="IOA23" s="220"/>
      <c r="IOB23" s="220"/>
      <c r="IOC23" s="220"/>
      <c r="IOD23" s="220"/>
      <c r="IOE23" s="220"/>
      <c r="IOF23" s="220"/>
      <c r="IOG23" s="220"/>
      <c r="IOH23" s="220"/>
      <c r="IOI23" s="220"/>
      <c r="IOJ23" s="220"/>
      <c r="IOK23" s="220"/>
      <c r="IOL23" s="220"/>
      <c r="IOM23" s="220"/>
      <c r="ION23" s="220"/>
      <c r="IOO23" s="220"/>
      <c r="IOP23" s="220"/>
      <c r="IOQ23" s="220"/>
      <c r="IOR23" s="220"/>
      <c r="IOS23" s="220"/>
      <c r="IOT23" s="220"/>
      <c r="IOU23" s="220"/>
      <c r="IOV23" s="220"/>
      <c r="IOW23" s="220"/>
      <c r="IOX23" s="220"/>
      <c r="IOY23" s="220"/>
      <c r="IOZ23" s="220"/>
      <c r="IPA23" s="220"/>
      <c r="IPB23" s="220"/>
      <c r="IPC23" s="220"/>
      <c r="IPD23" s="220"/>
      <c r="IPE23" s="220"/>
      <c r="IPF23" s="220"/>
      <c r="IPG23" s="220"/>
      <c r="IPH23" s="220"/>
      <c r="IPI23" s="220"/>
      <c r="IPJ23" s="220"/>
      <c r="IPK23" s="220"/>
      <c r="IPL23" s="220"/>
      <c r="IPM23" s="220"/>
      <c r="IPN23" s="220"/>
      <c r="IPO23" s="220"/>
      <c r="IPP23" s="220"/>
      <c r="IPQ23" s="220"/>
      <c r="IPR23" s="220"/>
      <c r="IPS23" s="220"/>
      <c r="IPT23" s="220"/>
      <c r="IPU23" s="220"/>
      <c r="IPV23" s="220"/>
      <c r="IPW23" s="220"/>
      <c r="IPX23" s="220"/>
      <c r="IPY23" s="220"/>
      <c r="IPZ23" s="220"/>
      <c r="IQA23" s="220"/>
      <c r="IQB23" s="220"/>
      <c r="IQC23" s="220"/>
      <c r="IQD23" s="220"/>
      <c r="IQE23" s="220"/>
      <c r="IQF23" s="220"/>
      <c r="IQG23" s="220"/>
      <c r="IQH23" s="220"/>
      <c r="IQI23" s="220"/>
      <c r="IQJ23" s="220"/>
      <c r="IQK23" s="220"/>
      <c r="IQL23" s="220"/>
      <c r="IQM23" s="220"/>
      <c r="IQN23" s="220"/>
      <c r="IQO23" s="220"/>
      <c r="IQP23" s="220"/>
      <c r="IQQ23" s="220"/>
      <c r="IQR23" s="220"/>
      <c r="IQS23" s="220"/>
      <c r="IQT23" s="220"/>
      <c r="IQU23" s="220"/>
      <c r="IQV23" s="220"/>
      <c r="IQW23" s="220"/>
      <c r="IQX23" s="220"/>
      <c r="IQY23" s="220"/>
      <c r="IQZ23" s="220"/>
      <c r="IRA23" s="220"/>
      <c r="IRB23" s="220"/>
      <c r="IRC23" s="220"/>
      <c r="IRD23" s="220"/>
      <c r="IRE23" s="220"/>
      <c r="IRF23" s="220"/>
      <c r="IRG23" s="220"/>
      <c r="IRH23" s="220"/>
      <c r="IRI23" s="220"/>
      <c r="IRJ23" s="220"/>
      <c r="IRK23" s="220"/>
      <c r="IRL23" s="220"/>
      <c r="IRM23" s="220"/>
      <c r="IRN23" s="220"/>
      <c r="IRO23" s="220"/>
      <c r="IRP23" s="220"/>
      <c r="IRQ23" s="220"/>
      <c r="IRR23" s="220"/>
      <c r="IRS23" s="220"/>
      <c r="IRT23" s="220"/>
      <c r="IRU23" s="220"/>
      <c r="IRV23" s="220"/>
      <c r="IRW23" s="220"/>
      <c r="IRX23" s="220"/>
      <c r="IRY23" s="220"/>
      <c r="IRZ23" s="220"/>
      <c r="ISA23" s="220"/>
      <c r="ISB23" s="220"/>
      <c r="ISC23" s="220"/>
      <c r="ISD23" s="220"/>
      <c r="ISE23" s="220"/>
      <c r="ISF23" s="220"/>
      <c r="ISG23" s="220"/>
      <c r="ISH23" s="220"/>
      <c r="ISI23" s="220"/>
      <c r="ISJ23" s="220"/>
      <c r="ISK23" s="220"/>
      <c r="ISL23" s="220"/>
      <c r="ISM23" s="220"/>
      <c r="ISN23" s="220"/>
      <c r="ISO23" s="220"/>
      <c r="ISP23" s="220"/>
      <c r="ISQ23" s="220"/>
      <c r="ISR23" s="220"/>
      <c r="ISS23" s="220"/>
      <c r="IST23" s="220"/>
      <c r="ISU23" s="220"/>
      <c r="ISV23" s="220"/>
      <c r="ISW23" s="220"/>
      <c r="ISX23" s="220"/>
      <c r="ISY23" s="220"/>
      <c r="ISZ23" s="220"/>
      <c r="ITA23" s="220"/>
      <c r="ITB23" s="220"/>
      <c r="ITC23" s="220"/>
      <c r="ITD23" s="220"/>
      <c r="ITE23" s="220"/>
      <c r="ITF23" s="220"/>
      <c r="ITG23" s="220"/>
      <c r="ITH23" s="220"/>
      <c r="ITI23" s="220"/>
      <c r="ITJ23" s="220"/>
      <c r="ITK23" s="220"/>
      <c r="ITL23" s="220"/>
      <c r="ITM23" s="220"/>
      <c r="ITN23" s="220"/>
      <c r="ITO23" s="220"/>
      <c r="ITP23" s="220"/>
      <c r="ITQ23" s="220"/>
      <c r="ITR23" s="220"/>
      <c r="ITS23" s="220"/>
      <c r="ITT23" s="220"/>
      <c r="ITU23" s="220"/>
      <c r="ITV23" s="220"/>
      <c r="ITW23" s="220"/>
      <c r="ITX23" s="220"/>
      <c r="ITY23" s="220"/>
      <c r="ITZ23" s="220"/>
      <c r="IUA23" s="220"/>
      <c r="IUB23" s="220"/>
      <c r="IUC23" s="220"/>
      <c r="IUD23" s="220"/>
      <c r="IUE23" s="220"/>
      <c r="IUF23" s="220"/>
      <c r="IUG23" s="220"/>
      <c r="IUH23" s="220"/>
      <c r="IUI23" s="220"/>
      <c r="IUJ23" s="220"/>
      <c r="IUK23" s="220"/>
      <c r="IUL23" s="220"/>
      <c r="IUM23" s="220"/>
      <c r="IUN23" s="220"/>
      <c r="IUO23" s="220"/>
      <c r="IUP23" s="220"/>
      <c r="IUQ23" s="220"/>
      <c r="IUR23" s="220"/>
      <c r="IUS23" s="220"/>
      <c r="IUT23" s="220"/>
      <c r="IUU23" s="220"/>
      <c r="IUV23" s="220"/>
      <c r="IUW23" s="220"/>
      <c r="IUX23" s="220"/>
      <c r="IUY23" s="220"/>
      <c r="IUZ23" s="220"/>
      <c r="IVA23" s="220"/>
      <c r="IVB23" s="220"/>
      <c r="IVC23" s="220"/>
      <c r="IVD23" s="220"/>
      <c r="IVE23" s="220"/>
      <c r="IVF23" s="220"/>
      <c r="IVG23" s="220"/>
      <c r="IVH23" s="220"/>
      <c r="IVI23" s="220"/>
      <c r="IVJ23" s="220"/>
      <c r="IVK23" s="220"/>
      <c r="IVL23" s="220"/>
      <c r="IVM23" s="220"/>
      <c r="IVN23" s="220"/>
      <c r="IVO23" s="220"/>
      <c r="IVP23" s="220"/>
      <c r="IVQ23" s="220"/>
      <c r="IVR23" s="220"/>
      <c r="IVS23" s="220"/>
      <c r="IVT23" s="220"/>
      <c r="IVU23" s="220"/>
      <c r="IVV23" s="220"/>
      <c r="IVW23" s="220"/>
      <c r="IVX23" s="220"/>
      <c r="IVY23" s="220"/>
      <c r="IVZ23" s="220"/>
      <c r="IWA23" s="220"/>
      <c r="IWB23" s="220"/>
      <c r="IWC23" s="220"/>
      <c r="IWD23" s="220"/>
      <c r="IWE23" s="220"/>
      <c r="IWF23" s="220"/>
      <c r="IWG23" s="220"/>
      <c r="IWH23" s="220"/>
      <c r="IWI23" s="220"/>
      <c r="IWJ23" s="220"/>
      <c r="IWK23" s="220"/>
      <c r="IWL23" s="220"/>
      <c r="IWM23" s="220"/>
      <c r="IWN23" s="220"/>
      <c r="IWO23" s="220"/>
      <c r="IWP23" s="220"/>
      <c r="IWQ23" s="220"/>
      <c r="IWR23" s="220"/>
      <c r="IWS23" s="220"/>
      <c r="IWT23" s="220"/>
      <c r="IWU23" s="220"/>
      <c r="IWV23" s="220"/>
      <c r="IWW23" s="220"/>
      <c r="IWX23" s="220"/>
      <c r="IWY23" s="220"/>
      <c r="IWZ23" s="220"/>
      <c r="IXA23" s="220"/>
      <c r="IXB23" s="220"/>
      <c r="IXC23" s="220"/>
      <c r="IXD23" s="220"/>
      <c r="IXE23" s="220"/>
      <c r="IXF23" s="220"/>
      <c r="IXG23" s="220"/>
      <c r="IXH23" s="220"/>
      <c r="IXI23" s="220"/>
      <c r="IXJ23" s="220"/>
      <c r="IXK23" s="220"/>
      <c r="IXL23" s="220"/>
      <c r="IXM23" s="220"/>
      <c r="IXN23" s="220"/>
      <c r="IXO23" s="220"/>
      <c r="IXP23" s="220"/>
      <c r="IXQ23" s="220"/>
      <c r="IXR23" s="220"/>
      <c r="IXS23" s="220"/>
      <c r="IXT23" s="220"/>
      <c r="IXU23" s="220"/>
      <c r="IXV23" s="220"/>
      <c r="IXW23" s="220"/>
      <c r="IXX23" s="220"/>
      <c r="IXY23" s="220"/>
      <c r="IXZ23" s="220"/>
      <c r="IYA23" s="220"/>
      <c r="IYB23" s="220"/>
      <c r="IYC23" s="220"/>
      <c r="IYD23" s="220"/>
      <c r="IYE23" s="220"/>
      <c r="IYF23" s="220"/>
      <c r="IYG23" s="220"/>
      <c r="IYH23" s="220"/>
      <c r="IYI23" s="220"/>
      <c r="IYJ23" s="220"/>
      <c r="IYK23" s="220"/>
      <c r="IYL23" s="220"/>
      <c r="IYM23" s="220"/>
      <c r="IYN23" s="220"/>
      <c r="IYO23" s="220"/>
      <c r="IYP23" s="220"/>
      <c r="IYQ23" s="220"/>
      <c r="IYR23" s="220"/>
      <c r="IYS23" s="220"/>
      <c r="IYT23" s="220"/>
      <c r="IYU23" s="220"/>
      <c r="IYV23" s="220"/>
      <c r="IYW23" s="220"/>
      <c r="IYX23" s="220"/>
      <c r="IYY23" s="220"/>
      <c r="IYZ23" s="220"/>
      <c r="IZA23" s="220"/>
      <c r="IZB23" s="220"/>
      <c r="IZC23" s="220"/>
      <c r="IZD23" s="220"/>
      <c r="IZE23" s="220"/>
      <c r="IZF23" s="220"/>
      <c r="IZG23" s="220"/>
      <c r="IZH23" s="220"/>
      <c r="IZI23" s="220"/>
      <c r="IZJ23" s="220"/>
      <c r="IZK23" s="220"/>
      <c r="IZL23" s="220"/>
      <c r="IZM23" s="220"/>
      <c r="IZN23" s="220"/>
      <c r="IZO23" s="220"/>
      <c r="IZP23" s="220"/>
      <c r="IZQ23" s="220"/>
      <c r="IZR23" s="220"/>
      <c r="IZS23" s="220"/>
      <c r="IZT23" s="220"/>
      <c r="IZU23" s="220"/>
      <c r="IZV23" s="220"/>
      <c r="IZW23" s="220"/>
      <c r="IZX23" s="220"/>
      <c r="IZY23" s="220"/>
      <c r="IZZ23" s="220"/>
      <c r="JAA23" s="220"/>
      <c r="JAB23" s="220"/>
      <c r="JAC23" s="220"/>
      <c r="JAD23" s="220"/>
      <c r="JAE23" s="220"/>
      <c r="JAF23" s="220"/>
      <c r="JAG23" s="220"/>
      <c r="JAH23" s="220"/>
      <c r="JAI23" s="220"/>
      <c r="JAJ23" s="220"/>
      <c r="JAK23" s="220"/>
      <c r="JAL23" s="220"/>
      <c r="JAM23" s="220"/>
      <c r="JAN23" s="220"/>
      <c r="JAO23" s="220"/>
      <c r="JAP23" s="220"/>
      <c r="JAQ23" s="220"/>
      <c r="JAR23" s="220"/>
      <c r="JAS23" s="220"/>
      <c r="JAT23" s="220"/>
      <c r="JAU23" s="220"/>
      <c r="JAV23" s="220"/>
      <c r="JAW23" s="220"/>
      <c r="JAX23" s="220"/>
      <c r="JAY23" s="220"/>
      <c r="JAZ23" s="220"/>
      <c r="JBA23" s="220"/>
      <c r="JBB23" s="220"/>
      <c r="JBC23" s="220"/>
      <c r="JBD23" s="220"/>
      <c r="JBE23" s="220"/>
      <c r="JBF23" s="220"/>
      <c r="JBG23" s="220"/>
      <c r="JBH23" s="220"/>
      <c r="JBI23" s="220"/>
      <c r="JBJ23" s="220"/>
      <c r="JBK23" s="220"/>
      <c r="JBL23" s="220"/>
      <c r="JBM23" s="220"/>
      <c r="JBN23" s="220"/>
      <c r="JBO23" s="220"/>
      <c r="JBP23" s="220"/>
      <c r="JBQ23" s="220"/>
      <c r="JBR23" s="220"/>
      <c r="JBS23" s="220"/>
      <c r="JBT23" s="220"/>
      <c r="JBU23" s="220"/>
      <c r="JBV23" s="220"/>
      <c r="JBW23" s="220"/>
      <c r="JBX23" s="220"/>
      <c r="JBY23" s="220"/>
      <c r="JBZ23" s="220"/>
      <c r="JCA23" s="220"/>
      <c r="JCB23" s="220"/>
      <c r="JCC23" s="220"/>
      <c r="JCD23" s="220"/>
      <c r="JCE23" s="220"/>
      <c r="JCF23" s="220"/>
      <c r="JCG23" s="220"/>
      <c r="JCH23" s="220"/>
      <c r="JCI23" s="220"/>
      <c r="JCJ23" s="220"/>
      <c r="JCK23" s="220"/>
      <c r="JCL23" s="220"/>
      <c r="JCM23" s="220"/>
      <c r="JCN23" s="220"/>
      <c r="JCO23" s="220"/>
      <c r="JCP23" s="220"/>
      <c r="JCQ23" s="220"/>
      <c r="JCR23" s="220"/>
      <c r="JCS23" s="220"/>
      <c r="JCT23" s="220"/>
      <c r="JCU23" s="220"/>
      <c r="JCV23" s="220"/>
      <c r="JCW23" s="220"/>
      <c r="JCX23" s="220"/>
      <c r="JCY23" s="220"/>
      <c r="JCZ23" s="220"/>
      <c r="JDA23" s="220"/>
      <c r="JDB23" s="220"/>
      <c r="JDC23" s="220"/>
      <c r="JDD23" s="220"/>
      <c r="JDE23" s="220"/>
      <c r="JDF23" s="220"/>
      <c r="JDG23" s="220"/>
      <c r="JDH23" s="220"/>
      <c r="JDI23" s="220"/>
      <c r="JDJ23" s="220"/>
      <c r="JDK23" s="220"/>
      <c r="JDL23" s="220"/>
      <c r="JDM23" s="220"/>
      <c r="JDN23" s="220"/>
      <c r="JDO23" s="220"/>
      <c r="JDP23" s="220"/>
      <c r="JDQ23" s="220"/>
      <c r="JDR23" s="220"/>
      <c r="JDS23" s="220"/>
      <c r="JDT23" s="220"/>
      <c r="JDU23" s="220"/>
      <c r="JDV23" s="220"/>
      <c r="JDW23" s="220"/>
      <c r="JDX23" s="220"/>
      <c r="JDY23" s="220"/>
      <c r="JDZ23" s="220"/>
      <c r="JEA23" s="220"/>
      <c r="JEB23" s="220"/>
      <c r="JEC23" s="220"/>
      <c r="JED23" s="220"/>
      <c r="JEE23" s="220"/>
      <c r="JEF23" s="220"/>
      <c r="JEG23" s="220"/>
      <c r="JEH23" s="220"/>
      <c r="JEI23" s="220"/>
      <c r="JEJ23" s="220"/>
      <c r="JEK23" s="220"/>
      <c r="JEL23" s="220"/>
      <c r="JEM23" s="220"/>
      <c r="JEN23" s="220"/>
      <c r="JEO23" s="220"/>
      <c r="JEP23" s="220"/>
      <c r="JEQ23" s="220"/>
      <c r="JER23" s="220"/>
      <c r="JES23" s="220"/>
      <c r="JET23" s="220"/>
      <c r="JEU23" s="220"/>
      <c r="JEV23" s="220"/>
      <c r="JEW23" s="220"/>
      <c r="JEX23" s="220"/>
      <c r="JEY23" s="220"/>
      <c r="JEZ23" s="220"/>
      <c r="JFA23" s="220"/>
      <c r="JFB23" s="220"/>
      <c r="JFC23" s="220"/>
      <c r="JFD23" s="220"/>
      <c r="JFE23" s="220"/>
      <c r="JFF23" s="220"/>
      <c r="JFG23" s="220"/>
      <c r="JFH23" s="220"/>
      <c r="JFI23" s="220"/>
      <c r="JFJ23" s="220"/>
      <c r="JFK23" s="220"/>
      <c r="JFL23" s="220"/>
      <c r="JFM23" s="220"/>
      <c r="JFN23" s="220"/>
      <c r="JFO23" s="220"/>
      <c r="JFP23" s="220"/>
      <c r="JFQ23" s="220"/>
      <c r="JFR23" s="220"/>
      <c r="JFS23" s="220"/>
      <c r="JFT23" s="220"/>
      <c r="JFU23" s="220"/>
      <c r="JFV23" s="220"/>
      <c r="JFW23" s="220"/>
      <c r="JFX23" s="220"/>
      <c r="JFY23" s="220"/>
      <c r="JFZ23" s="220"/>
      <c r="JGA23" s="220"/>
      <c r="JGB23" s="220"/>
      <c r="JGC23" s="220"/>
      <c r="JGD23" s="220"/>
      <c r="JGE23" s="220"/>
      <c r="JGF23" s="220"/>
      <c r="JGG23" s="220"/>
      <c r="JGH23" s="220"/>
      <c r="JGI23" s="220"/>
      <c r="JGJ23" s="220"/>
      <c r="JGK23" s="220"/>
      <c r="JGL23" s="220"/>
      <c r="JGM23" s="220"/>
      <c r="JGN23" s="220"/>
      <c r="JGO23" s="220"/>
      <c r="JGP23" s="220"/>
      <c r="JGQ23" s="220"/>
      <c r="JGR23" s="220"/>
      <c r="JGS23" s="220"/>
      <c r="JGT23" s="220"/>
      <c r="JGU23" s="220"/>
      <c r="JGV23" s="220"/>
      <c r="JGW23" s="220"/>
      <c r="JGX23" s="220"/>
      <c r="JGY23" s="220"/>
      <c r="JGZ23" s="220"/>
      <c r="JHA23" s="220"/>
      <c r="JHB23" s="220"/>
      <c r="JHC23" s="220"/>
      <c r="JHD23" s="220"/>
      <c r="JHE23" s="220"/>
      <c r="JHF23" s="220"/>
      <c r="JHG23" s="220"/>
      <c r="JHH23" s="220"/>
      <c r="JHI23" s="220"/>
      <c r="JHJ23" s="220"/>
      <c r="JHK23" s="220"/>
      <c r="JHL23" s="220"/>
      <c r="JHM23" s="220"/>
      <c r="JHN23" s="220"/>
      <c r="JHO23" s="220"/>
      <c r="JHP23" s="220"/>
      <c r="JHQ23" s="220"/>
      <c r="JHR23" s="220"/>
      <c r="JHS23" s="220"/>
      <c r="JHT23" s="220"/>
      <c r="JHU23" s="220"/>
      <c r="JHV23" s="220"/>
      <c r="JHW23" s="220"/>
      <c r="JHX23" s="220"/>
      <c r="JHY23" s="220"/>
      <c r="JHZ23" s="220"/>
      <c r="JIA23" s="220"/>
      <c r="JIB23" s="220"/>
      <c r="JIC23" s="220"/>
      <c r="JID23" s="220"/>
      <c r="JIE23" s="220"/>
      <c r="JIF23" s="220"/>
      <c r="JIG23" s="220"/>
      <c r="JIH23" s="220"/>
      <c r="JII23" s="220"/>
      <c r="JIJ23" s="220"/>
      <c r="JIK23" s="220"/>
      <c r="JIL23" s="220"/>
      <c r="JIM23" s="220"/>
      <c r="JIN23" s="220"/>
      <c r="JIO23" s="220"/>
      <c r="JIP23" s="220"/>
      <c r="JIQ23" s="220"/>
      <c r="JIR23" s="220"/>
      <c r="JIS23" s="220"/>
      <c r="JIT23" s="220"/>
      <c r="JIU23" s="220"/>
      <c r="JIV23" s="220"/>
      <c r="JIW23" s="220"/>
      <c r="JIX23" s="220"/>
      <c r="JIY23" s="220"/>
      <c r="JIZ23" s="220"/>
      <c r="JJA23" s="220"/>
      <c r="JJB23" s="220"/>
      <c r="JJC23" s="220"/>
      <c r="JJD23" s="220"/>
      <c r="JJE23" s="220"/>
      <c r="JJF23" s="220"/>
      <c r="JJG23" s="220"/>
      <c r="JJH23" s="220"/>
      <c r="JJI23" s="220"/>
      <c r="JJJ23" s="220"/>
      <c r="JJK23" s="220"/>
      <c r="JJL23" s="220"/>
      <c r="JJM23" s="220"/>
      <c r="JJN23" s="220"/>
      <c r="JJO23" s="220"/>
      <c r="JJP23" s="220"/>
      <c r="JJQ23" s="220"/>
      <c r="JJR23" s="220"/>
      <c r="JJS23" s="220"/>
      <c r="JJT23" s="220"/>
      <c r="JJU23" s="220"/>
      <c r="JJV23" s="220"/>
      <c r="JJW23" s="220"/>
      <c r="JJX23" s="220"/>
      <c r="JJY23" s="220"/>
      <c r="JJZ23" s="220"/>
      <c r="JKA23" s="220"/>
      <c r="JKB23" s="220"/>
      <c r="JKC23" s="220"/>
      <c r="JKD23" s="220"/>
      <c r="JKE23" s="220"/>
      <c r="JKF23" s="220"/>
      <c r="JKG23" s="220"/>
      <c r="JKH23" s="220"/>
      <c r="JKI23" s="220"/>
      <c r="JKJ23" s="220"/>
      <c r="JKK23" s="220"/>
      <c r="JKL23" s="220"/>
      <c r="JKM23" s="220"/>
      <c r="JKN23" s="220"/>
      <c r="JKO23" s="220"/>
      <c r="JKP23" s="220"/>
      <c r="JKQ23" s="220"/>
      <c r="JKR23" s="220"/>
      <c r="JKS23" s="220"/>
      <c r="JKT23" s="220"/>
      <c r="JKU23" s="220"/>
      <c r="JKV23" s="220"/>
      <c r="JKW23" s="220"/>
      <c r="JKX23" s="220"/>
      <c r="JKY23" s="220"/>
      <c r="JKZ23" s="220"/>
      <c r="JLA23" s="220"/>
      <c r="JLB23" s="220"/>
      <c r="JLC23" s="220"/>
      <c r="JLD23" s="220"/>
      <c r="JLE23" s="220"/>
      <c r="JLF23" s="220"/>
      <c r="JLG23" s="220"/>
      <c r="JLH23" s="220"/>
      <c r="JLI23" s="220"/>
      <c r="JLJ23" s="220"/>
      <c r="JLK23" s="220"/>
      <c r="JLL23" s="220"/>
      <c r="JLM23" s="220"/>
      <c r="JLN23" s="220"/>
      <c r="JLO23" s="220"/>
      <c r="JLP23" s="220"/>
      <c r="JLQ23" s="220"/>
      <c r="JLR23" s="220"/>
      <c r="JLS23" s="220"/>
      <c r="JLT23" s="220"/>
      <c r="JLU23" s="220"/>
      <c r="JLV23" s="220"/>
      <c r="JLW23" s="220"/>
      <c r="JLX23" s="220"/>
      <c r="JLY23" s="220"/>
      <c r="JLZ23" s="220"/>
      <c r="JMA23" s="220"/>
      <c r="JMB23" s="220"/>
      <c r="JMC23" s="220"/>
      <c r="JMD23" s="220"/>
      <c r="JME23" s="220"/>
      <c r="JMF23" s="220"/>
      <c r="JMG23" s="220"/>
      <c r="JMH23" s="220"/>
      <c r="JMI23" s="220"/>
      <c r="JMJ23" s="220"/>
      <c r="JMK23" s="220"/>
      <c r="JML23" s="220"/>
      <c r="JMM23" s="220"/>
      <c r="JMN23" s="220"/>
      <c r="JMO23" s="220"/>
      <c r="JMP23" s="220"/>
      <c r="JMQ23" s="220"/>
      <c r="JMR23" s="220"/>
      <c r="JMS23" s="220"/>
      <c r="JMT23" s="220"/>
      <c r="JMU23" s="220"/>
      <c r="JMV23" s="220"/>
      <c r="JMW23" s="220"/>
      <c r="JMX23" s="220"/>
      <c r="JMY23" s="220"/>
      <c r="JMZ23" s="220"/>
      <c r="JNA23" s="220"/>
      <c r="JNB23" s="220"/>
      <c r="JNC23" s="220"/>
      <c r="JND23" s="220"/>
      <c r="JNE23" s="220"/>
      <c r="JNF23" s="220"/>
      <c r="JNG23" s="220"/>
      <c r="JNH23" s="220"/>
      <c r="JNI23" s="220"/>
      <c r="JNJ23" s="220"/>
      <c r="JNK23" s="220"/>
      <c r="JNL23" s="220"/>
      <c r="JNM23" s="220"/>
      <c r="JNN23" s="220"/>
      <c r="JNO23" s="220"/>
      <c r="JNP23" s="220"/>
      <c r="JNQ23" s="220"/>
      <c r="JNR23" s="220"/>
      <c r="JNS23" s="220"/>
      <c r="JNT23" s="220"/>
      <c r="JNU23" s="220"/>
      <c r="JNV23" s="220"/>
      <c r="JNW23" s="220"/>
      <c r="JNX23" s="220"/>
      <c r="JNY23" s="220"/>
      <c r="JNZ23" s="220"/>
      <c r="JOA23" s="220"/>
      <c r="JOB23" s="220"/>
      <c r="JOC23" s="220"/>
      <c r="JOD23" s="220"/>
      <c r="JOE23" s="220"/>
      <c r="JOF23" s="220"/>
      <c r="JOG23" s="220"/>
      <c r="JOH23" s="220"/>
      <c r="JOI23" s="220"/>
      <c r="JOJ23" s="220"/>
      <c r="JOK23" s="220"/>
      <c r="JOL23" s="220"/>
      <c r="JOM23" s="220"/>
      <c r="JON23" s="220"/>
      <c r="JOO23" s="220"/>
      <c r="JOP23" s="220"/>
      <c r="JOQ23" s="220"/>
      <c r="JOR23" s="220"/>
      <c r="JOS23" s="220"/>
      <c r="JOT23" s="220"/>
      <c r="JOU23" s="220"/>
      <c r="JOV23" s="220"/>
      <c r="JOW23" s="220"/>
      <c r="JOX23" s="220"/>
      <c r="JOY23" s="220"/>
      <c r="JOZ23" s="220"/>
      <c r="JPA23" s="220"/>
      <c r="JPB23" s="220"/>
      <c r="JPC23" s="220"/>
      <c r="JPD23" s="220"/>
      <c r="JPE23" s="220"/>
      <c r="JPF23" s="220"/>
      <c r="JPG23" s="220"/>
      <c r="JPH23" s="220"/>
      <c r="JPI23" s="220"/>
      <c r="JPJ23" s="220"/>
      <c r="JPK23" s="220"/>
      <c r="JPL23" s="220"/>
      <c r="JPM23" s="220"/>
      <c r="JPN23" s="220"/>
      <c r="JPO23" s="220"/>
      <c r="JPP23" s="220"/>
      <c r="JPQ23" s="220"/>
      <c r="JPR23" s="220"/>
      <c r="JPS23" s="220"/>
      <c r="JPT23" s="220"/>
      <c r="JPU23" s="220"/>
      <c r="JPV23" s="220"/>
      <c r="JPW23" s="220"/>
      <c r="JPX23" s="220"/>
      <c r="JPY23" s="220"/>
      <c r="JPZ23" s="220"/>
      <c r="JQA23" s="220"/>
      <c r="JQB23" s="220"/>
      <c r="JQC23" s="220"/>
      <c r="JQD23" s="220"/>
      <c r="JQE23" s="220"/>
      <c r="JQF23" s="220"/>
      <c r="JQG23" s="220"/>
      <c r="JQH23" s="220"/>
      <c r="JQI23" s="220"/>
      <c r="JQJ23" s="220"/>
      <c r="JQK23" s="220"/>
      <c r="JQL23" s="220"/>
      <c r="JQM23" s="220"/>
      <c r="JQN23" s="220"/>
      <c r="JQO23" s="220"/>
      <c r="JQP23" s="220"/>
      <c r="JQQ23" s="220"/>
      <c r="JQR23" s="220"/>
      <c r="JQS23" s="220"/>
      <c r="JQT23" s="220"/>
      <c r="JQU23" s="220"/>
      <c r="JQV23" s="220"/>
      <c r="JQW23" s="220"/>
      <c r="JQX23" s="220"/>
      <c r="JQY23" s="220"/>
      <c r="JQZ23" s="220"/>
      <c r="JRA23" s="220"/>
      <c r="JRB23" s="220"/>
      <c r="JRC23" s="220"/>
      <c r="JRD23" s="220"/>
      <c r="JRE23" s="220"/>
      <c r="JRF23" s="220"/>
      <c r="JRG23" s="220"/>
      <c r="JRH23" s="220"/>
      <c r="JRI23" s="220"/>
      <c r="JRJ23" s="220"/>
      <c r="JRK23" s="220"/>
      <c r="JRL23" s="220"/>
      <c r="JRM23" s="220"/>
      <c r="JRN23" s="220"/>
      <c r="JRO23" s="220"/>
      <c r="JRP23" s="220"/>
      <c r="JRQ23" s="220"/>
      <c r="JRR23" s="220"/>
      <c r="JRS23" s="220"/>
      <c r="JRT23" s="220"/>
      <c r="JRU23" s="220"/>
      <c r="JRV23" s="220"/>
      <c r="JRW23" s="220"/>
      <c r="JRX23" s="220"/>
      <c r="JRY23" s="220"/>
      <c r="JRZ23" s="220"/>
      <c r="JSA23" s="220"/>
      <c r="JSB23" s="220"/>
      <c r="JSC23" s="220"/>
      <c r="JSD23" s="220"/>
      <c r="JSE23" s="220"/>
      <c r="JSF23" s="220"/>
      <c r="JSG23" s="220"/>
      <c r="JSH23" s="220"/>
      <c r="JSI23" s="220"/>
      <c r="JSJ23" s="220"/>
      <c r="JSK23" s="220"/>
      <c r="JSL23" s="220"/>
      <c r="JSM23" s="220"/>
      <c r="JSN23" s="220"/>
      <c r="JSO23" s="220"/>
      <c r="JSP23" s="220"/>
      <c r="JSQ23" s="220"/>
      <c r="JSR23" s="220"/>
      <c r="JSS23" s="220"/>
      <c r="JST23" s="220"/>
      <c r="JSU23" s="220"/>
      <c r="JSV23" s="220"/>
      <c r="JSW23" s="220"/>
      <c r="JSX23" s="220"/>
      <c r="JSY23" s="220"/>
      <c r="JSZ23" s="220"/>
      <c r="JTA23" s="220"/>
      <c r="JTB23" s="220"/>
      <c r="JTC23" s="220"/>
      <c r="JTD23" s="220"/>
      <c r="JTE23" s="220"/>
      <c r="JTF23" s="220"/>
      <c r="JTG23" s="220"/>
      <c r="JTH23" s="220"/>
      <c r="JTI23" s="220"/>
      <c r="JTJ23" s="220"/>
      <c r="JTK23" s="220"/>
      <c r="JTL23" s="220"/>
      <c r="JTM23" s="220"/>
      <c r="JTN23" s="220"/>
      <c r="JTO23" s="220"/>
      <c r="JTP23" s="220"/>
      <c r="JTQ23" s="220"/>
      <c r="JTR23" s="220"/>
      <c r="JTS23" s="220"/>
      <c r="JTT23" s="220"/>
      <c r="JTU23" s="220"/>
      <c r="JTV23" s="220"/>
      <c r="JTW23" s="220"/>
      <c r="JTX23" s="220"/>
      <c r="JTY23" s="220"/>
      <c r="JTZ23" s="220"/>
      <c r="JUA23" s="220"/>
      <c r="JUB23" s="220"/>
      <c r="JUC23" s="220"/>
      <c r="JUD23" s="220"/>
      <c r="JUE23" s="220"/>
      <c r="JUF23" s="220"/>
      <c r="JUG23" s="220"/>
      <c r="JUH23" s="220"/>
      <c r="JUI23" s="220"/>
      <c r="JUJ23" s="220"/>
      <c r="JUK23" s="220"/>
      <c r="JUL23" s="220"/>
      <c r="JUM23" s="220"/>
      <c r="JUN23" s="220"/>
      <c r="JUO23" s="220"/>
      <c r="JUP23" s="220"/>
      <c r="JUQ23" s="220"/>
      <c r="JUR23" s="220"/>
      <c r="JUS23" s="220"/>
      <c r="JUT23" s="220"/>
      <c r="JUU23" s="220"/>
      <c r="JUV23" s="220"/>
      <c r="JUW23" s="220"/>
      <c r="JUX23" s="220"/>
      <c r="JUY23" s="220"/>
      <c r="JUZ23" s="220"/>
      <c r="JVA23" s="220"/>
      <c r="JVB23" s="220"/>
      <c r="JVC23" s="220"/>
      <c r="JVD23" s="220"/>
      <c r="JVE23" s="220"/>
      <c r="JVF23" s="220"/>
      <c r="JVG23" s="220"/>
      <c r="JVH23" s="220"/>
      <c r="JVI23" s="220"/>
      <c r="JVJ23" s="220"/>
      <c r="JVK23" s="220"/>
      <c r="JVL23" s="220"/>
      <c r="JVM23" s="220"/>
      <c r="JVN23" s="220"/>
      <c r="JVO23" s="220"/>
      <c r="JVP23" s="220"/>
      <c r="JVQ23" s="220"/>
      <c r="JVR23" s="220"/>
      <c r="JVS23" s="220"/>
      <c r="JVT23" s="220"/>
      <c r="JVU23" s="220"/>
      <c r="JVV23" s="220"/>
      <c r="JVW23" s="220"/>
      <c r="JVX23" s="220"/>
      <c r="JVY23" s="220"/>
      <c r="JVZ23" s="220"/>
      <c r="JWA23" s="220"/>
      <c r="JWB23" s="220"/>
      <c r="JWC23" s="220"/>
      <c r="JWD23" s="220"/>
      <c r="JWE23" s="220"/>
      <c r="JWF23" s="220"/>
      <c r="JWG23" s="220"/>
      <c r="JWH23" s="220"/>
      <c r="JWI23" s="220"/>
      <c r="JWJ23" s="220"/>
      <c r="JWK23" s="220"/>
      <c r="JWL23" s="220"/>
      <c r="JWM23" s="220"/>
      <c r="JWN23" s="220"/>
      <c r="JWO23" s="220"/>
      <c r="JWP23" s="220"/>
      <c r="JWQ23" s="220"/>
      <c r="JWR23" s="220"/>
      <c r="JWS23" s="220"/>
      <c r="JWT23" s="220"/>
      <c r="JWU23" s="220"/>
      <c r="JWV23" s="220"/>
      <c r="JWW23" s="220"/>
      <c r="JWX23" s="220"/>
      <c r="JWY23" s="220"/>
      <c r="JWZ23" s="220"/>
      <c r="JXA23" s="220"/>
      <c r="JXB23" s="220"/>
      <c r="JXC23" s="220"/>
      <c r="JXD23" s="220"/>
      <c r="JXE23" s="220"/>
      <c r="JXF23" s="220"/>
      <c r="JXG23" s="220"/>
      <c r="JXH23" s="220"/>
      <c r="JXI23" s="220"/>
      <c r="JXJ23" s="220"/>
      <c r="JXK23" s="220"/>
      <c r="JXL23" s="220"/>
      <c r="JXM23" s="220"/>
      <c r="JXN23" s="220"/>
      <c r="JXO23" s="220"/>
      <c r="JXP23" s="220"/>
      <c r="JXQ23" s="220"/>
      <c r="JXR23" s="220"/>
      <c r="JXS23" s="220"/>
      <c r="JXT23" s="220"/>
      <c r="JXU23" s="220"/>
      <c r="JXV23" s="220"/>
      <c r="JXW23" s="220"/>
      <c r="JXX23" s="220"/>
      <c r="JXY23" s="220"/>
      <c r="JXZ23" s="220"/>
      <c r="JYA23" s="220"/>
      <c r="JYB23" s="220"/>
      <c r="JYC23" s="220"/>
      <c r="JYD23" s="220"/>
      <c r="JYE23" s="220"/>
      <c r="JYF23" s="220"/>
      <c r="JYG23" s="220"/>
      <c r="JYH23" s="220"/>
      <c r="JYI23" s="220"/>
      <c r="JYJ23" s="220"/>
      <c r="JYK23" s="220"/>
      <c r="JYL23" s="220"/>
      <c r="JYM23" s="220"/>
      <c r="JYN23" s="220"/>
      <c r="JYO23" s="220"/>
      <c r="JYP23" s="220"/>
      <c r="JYQ23" s="220"/>
      <c r="JYR23" s="220"/>
      <c r="JYS23" s="220"/>
      <c r="JYT23" s="220"/>
      <c r="JYU23" s="220"/>
      <c r="JYV23" s="220"/>
      <c r="JYW23" s="220"/>
      <c r="JYX23" s="220"/>
      <c r="JYY23" s="220"/>
      <c r="JYZ23" s="220"/>
      <c r="JZA23" s="220"/>
      <c r="JZB23" s="220"/>
      <c r="JZC23" s="220"/>
      <c r="JZD23" s="220"/>
      <c r="JZE23" s="220"/>
      <c r="JZF23" s="220"/>
      <c r="JZG23" s="220"/>
      <c r="JZH23" s="220"/>
      <c r="JZI23" s="220"/>
      <c r="JZJ23" s="220"/>
      <c r="JZK23" s="220"/>
      <c r="JZL23" s="220"/>
      <c r="JZM23" s="220"/>
      <c r="JZN23" s="220"/>
      <c r="JZO23" s="220"/>
      <c r="JZP23" s="220"/>
      <c r="JZQ23" s="220"/>
      <c r="JZR23" s="220"/>
      <c r="JZS23" s="220"/>
      <c r="JZT23" s="220"/>
      <c r="JZU23" s="220"/>
      <c r="JZV23" s="220"/>
      <c r="JZW23" s="220"/>
      <c r="JZX23" s="220"/>
      <c r="JZY23" s="220"/>
      <c r="JZZ23" s="220"/>
      <c r="KAA23" s="220"/>
      <c r="KAB23" s="220"/>
      <c r="KAC23" s="220"/>
      <c r="KAD23" s="220"/>
      <c r="KAE23" s="220"/>
      <c r="KAF23" s="220"/>
      <c r="KAG23" s="220"/>
      <c r="KAH23" s="220"/>
      <c r="KAI23" s="220"/>
      <c r="KAJ23" s="220"/>
      <c r="KAK23" s="220"/>
      <c r="KAL23" s="220"/>
      <c r="KAM23" s="220"/>
      <c r="KAN23" s="220"/>
      <c r="KAO23" s="220"/>
      <c r="KAP23" s="220"/>
      <c r="KAQ23" s="220"/>
      <c r="KAR23" s="220"/>
      <c r="KAS23" s="220"/>
      <c r="KAT23" s="220"/>
      <c r="KAU23" s="220"/>
      <c r="KAV23" s="220"/>
      <c r="KAW23" s="220"/>
      <c r="KAX23" s="220"/>
      <c r="KAY23" s="220"/>
      <c r="KAZ23" s="220"/>
      <c r="KBA23" s="220"/>
      <c r="KBB23" s="220"/>
      <c r="KBC23" s="220"/>
      <c r="KBD23" s="220"/>
      <c r="KBE23" s="220"/>
      <c r="KBF23" s="220"/>
      <c r="KBG23" s="220"/>
      <c r="KBH23" s="220"/>
      <c r="KBI23" s="220"/>
      <c r="KBJ23" s="220"/>
      <c r="KBK23" s="220"/>
      <c r="KBL23" s="220"/>
      <c r="KBM23" s="220"/>
      <c r="KBN23" s="220"/>
      <c r="KBO23" s="220"/>
      <c r="KBP23" s="220"/>
      <c r="KBQ23" s="220"/>
      <c r="KBR23" s="220"/>
      <c r="KBS23" s="220"/>
      <c r="KBT23" s="220"/>
      <c r="KBU23" s="220"/>
      <c r="KBV23" s="220"/>
      <c r="KBW23" s="220"/>
      <c r="KBX23" s="220"/>
      <c r="KBY23" s="220"/>
      <c r="KBZ23" s="220"/>
      <c r="KCA23" s="220"/>
      <c r="KCB23" s="220"/>
      <c r="KCC23" s="220"/>
      <c r="KCD23" s="220"/>
      <c r="KCE23" s="220"/>
      <c r="KCF23" s="220"/>
      <c r="KCG23" s="220"/>
      <c r="KCH23" s="220"/>
      <c r="KCI23" s="220"/>
      <c r="KCJ23" s="220"/>
      <c r="KCK23" s="220"/>
      <c r="KCL23" s="220"/>
      <c r="KCM23" s="220"/>
      <c r="KCN23" s="220"/>
      <c r="KCO23" s="220"/>
      <c r="KCP23" s="220"/>
      <c r="KCQ23" s="220"/>
      <c r="KCR23" s="220"/>
      <c r="KCS23" s="220"/>
      <c r="KCT23" s="220"/>
      <c r="KCU23" s="220"/>
      <c r="KCV23" s="220"/>
      <c r="KCW23" s="220"/>
      <c r="KCX23" s="220"/>
      <c r="KCY23" s="220"/>
      <c r="KCZ23" s="220"/>
      <c r="KDA23" s="220"/>
      <c r="KDB23" s="220"/>
      <c r="KDC23" s="220"/>
      <c r="KDD23" s="220"/>
      <c r="KDE23" s="220"/>
      <c r="KDF23" s="220"/>
      <c r="KDG23" s="220"/>
      <c r="KDH23" s="220"/>
      <c r="KDI23" s="220"/>
      <c r="KDJ23" s="220"/>
      <c r="KDK23" s="220"/>
      <c r="KDL23" s="220"/>
      <c r="KDM23" s="220"/>
      <c r="KDN23" s="220"/>
      <c r="KDO23" s="220"/>
      <c r="KDP23" s="220"/>
      <c r="KDQ23" s="220"/>
      <c r="KDR23" s="220"/>
      <c r="KDS23" s="220"/>
      <c r="KDT23" s="220"/>
      <c r="KDU23" s="220"/>
      <c r="KDV23" s="220"/>
      <c r="KDW23" s="220"/>
      <c r="KDX23" s="220"/>
      <c r="KDY23" s="220"/>
      <c r="KDZ23" s="220"/>
      <c r="KEA23" s="220"/>
      <c r="KEB23" s="220"/>
      <c r="KEC23" s="220"/>
      <c r="KED23" s="220"/>
      <c r="KEE23" s="220"/>
      <c r="KEF23" s="220"/>
      <c r="KEG23" s="220"/>
      <c r="KEH23" s="220"/>
      <c r="KEI23" s="220"/>
      <c r="KEJ23" s="220"/>
      <c r="KEK23" s="220"/>
      <c r="KEL23" s="220"/>
      <c r="KEM23" s="220"/>
      <c r="KEN23" s="220"/>
      <c r="KEO23" s="220"/>
      <c r="KEP23" s="220"/>
      <c r="KEQ23" s="220"/>
      <c r="KER23" s="220"/>
      <c r="KES23" s="220"/>
      <c r="KET23" s="220"/>
      <c r="KEU23" s="220"/>
      <c r="KEV23" s="220"/>
      <c r="KEW23" s="220"/>
      <c r="KEX23" s="220"/>
      <c r="KEY23" s="220"/>
      <c r="KEZ23" s="220"/>
      <c r="KFA23" s="220"/>
      <c r="KFB23" s="220"/>
      <c r="KFC23" s="220"/>
      <c r="KFD23" s="220"/>
      <c r="KFE23" s="220"/>
      <c r="KFF23" s="220"/>
      <c r="KFG23" s="220"/>
      <c r="KFH23" s="220"/>
      <c r="KFI23" s="220"/>
      <c r="KFJ23" s="220"/>
      <c r="KFK23" s="220"/>
      <c r="KFL23" s="220"/>
      <c r="KFM23" s="220"/>
      <c r="KFN23" s="220"/>
      <c r="KFO23" s="220"/>
      <c r="KFP23" s="220"/>
      <c r="KFQ23" s="220"/>
      <c r="KFR23" s="220"/>
      <c r="KFS23" s="220"/>
      <c r="KFT23" s="220"/>
      <c r="KFU23" s="220"/>
      <c r="KFV23" s="220"/>
      <c r="KFW23" s="220"/>
      <c r="KFX23" s="220"/>
      <c r="KFY23" s="220"/>
      <c r="KFZ23" s="220"/>
      <c r="KGA23" s="220"/>
      <c r="KGB23" s="220"/>
      <c r="KGC23" s="220"/>
      <c r="KGD23" s="220"/>
      <c r="KGE23" s="220"/>
      <c r="KGF23" s="220"/>
      <c r="KGG23" s="220"/>
      <c r="KGH23" s="220"/>
      <c r="KGI23" s="220"/>
      <c r="KGJ23" s="220"/>
      <c r="KGK23" s="220"/>
      <c r="KGL23" s="220"/>
      <c r="KGM23" s="220"/>
      <c r="KGN23" s="220"/>
      <c r="KGO23" s="220"/>
      <c r="KGP23" s="220"/>
      <c r="KGQ23" s="220"/>
      <c r="KGR23" s="220"/>
      <c r="KGS23" s="220"/>
      <c r="KGT23" s="220"/>
      <c r="KGU23" s="220"/>
      <c r="KGV23" s="220"/>
      <c r="KGW23" s="220"/>
      <c r="KGX23" s="220"/>
      <c r="KGY23" s="220"/>
      <c r="KGZ23" s="220"/>
      <c r="KHA23" s="220"/>
      <c r="KHB23" s="220"/>
      <c r="KHC23" s="220"/>
      <c r="KHD23" s="220"/>
      <c r="KHE23" s="220"/>
      <c r="KHF23" s="220"/>
      <c r="KHG23" s="220"/>
      <c r="KHH23" s="220"/>
      <c r="KHI23" s="220"/>
      <c r="KHJ23" s="220"/>
      <c r="KHK23" s="220"/>
      <c r="KHL23" s="220"/>
      <c r="KHM23" s="220"/>
      <c r="KHN23" s="220"/>
      <c r="KHO23" s="220"/>
      <c r="KHP23" s="220"/>
      <c r="KHQ23" s="220"/>
      <c r="KHR23" s="220"/>
      <c r="KHS23" s="220"/>
      <c r="KHT23" s="220"/>
      <c r="KHU23" s="220"/>
      <c r="KHV23" s="220"/>
      <c r="KHW23" s="220"/>
      <c r="KHX23" s="220"/>
      <c r="KHY23" s="220"/>
      <c r="KHZ23" s="220"/>
      <c r="KIA23" s="220"/>
      <c r="KIB23" s="220"/>
      <c r="KIC23" s="220"/>
      <c r="KID23" s="220"/>
      <c r="KIE23" s="220"/>
      <c r="KIF23" s="220"/>
      <c r="KIG23" s="220"/>
      <c r="KIH23" s="220"/>
      <c r="KII23" s="220"/>
      <c r="KIJ23" s="220"/>
      <c r="KIK23" s="220"/>
      <c r="KIL23" s="220"/>
      <c r="KIM23" s="220"/>
      <c r="KIN23" s="220"/>
      <c r="KIO23" s="220"/>
      <c r="KIP23" s="220"/>
      <c r="KIQ23" s="220"/>
      <c r="KIR23" s="220"/>
      <c r="KIS23" s="220"/>
      <c r="KIT23" s="220"/>
      <c r="KIU23" s="220"/>
      <c r="KIV23" s="220"/>
      <c r="KIW23" s="220"/>
      <c r="KIX23" s="220"/>
      <c r="KIY23" s="220"/>
      <c r="KIZ23" s="220"/>
      <c r="KJA23" s="220"/>
      <c r="KJB23" s="220"/>
      <c r="KJC23" s="220"/>
      <c r="KJD23" s="220"/>
      <c r="KJE23" s="220"/>
      <c r="KJF23" s="220"/>
      <c r="KJG23" s="220"/>
      <c r="KJH23" s="220"/>
      <c r="KJI23" s="220"/>
      <c r="KJJ23" s="220"/>
      <c r="KJK23" s="220"/>
      <c r="KJL23" s="220"/>
      <c r="KJM23" s="220"/>
      <c r="KJN23" s="220"/>
      <c r="KJO23" s="220"/>
      <c r="KJP23" s="220"/>
      <c r="KJQ23" s="220"/>
      <c r="KJR23" s="220"/>
      <c r="KJS23" s="220"/>
      <c r="KJT23" s="220"/>
      <c r="KJU23" s="220"/>
      <c r="KJV23" s="220"/>
      <c r="KJW23" s="220"/>
      <c r="KJX23" s="220"/>
      <c r="KJY23" s="220"/>
      <c r="KJZ23" s="220"/>
      <c r="KKA23" s="220"/>
      <c r="KKB23" s="220"/>
      <c r="KKC23" s="220"/>
      <c r="KKD23" s="220"/>
      <c r="KKE23" s="220"/>
      <c r="KKF23" s="220"/>
      <c r="KKG23" s="220"/>
      <c r="KKH23" s="220"/>
      <c r="KKI23" s="220"/>
      <c r="KKJ23" s="220"/>
      <c r="KKK23" s="220"/>
      <c r="KKL23" s="220"/>
      <c r="KKM23" s="220"/>
      <c r="KKN23" s="220"/>
      <c r="KKO23" s="220"/>
      <c r="KKP23" s="220"/>
      <c r="KKQ23" s="220"/>
      <c r="KKR23" s="220"/>
      <c r="KKS23" s="220"/>
      <c r="KKT23" s="220"/>
      <c r="KKU23" s="220"/>
      <c r="KKV23" s="220"/>
      <c r="KKW23" s="220"/>
      <c r="KKX23" s="220"/>
      <c r="KKY23" s="220"/>
      <c r="KKZ23" s="220"/>
      <c r="KLA23" s="220"/>
      <c r="KLB23" s="220"/>
      <c r="KLC23" s="220"/>
      <c r="KLD23" s="220"/>
      <c r="KLE23" s="220"/>
      <c r="KLF23" s="220"/>
      <c r="KLG23" s="220"/>
      <c r="KLH23" s="220"/>
      <c r="KLI23" s="220"/>
      <c r="KLJ23" s="220"/>
      <c r="KLK23" s="220"/>
      <c r="KLL23" s="220"/>
      <c r="KLM23" s="220"/>
      <c r="KLN23" s="220"/>
      <c r="KLO23" s="220"/>
      <c r="KLP23" s="220"/>
      <c r="KLQ23" s="220"/>
      <c r="KLR23" s="220"/>
      <c r="KLS23" s="220"/>
      <c r="KLT23" s="220"/>
      <c r="KLU23" s="220"/>
      <c r="KLV23" s="220"/>
      <c r="KLW23" s="220"/>
      <c r="KLX23" s="220"/>
      <c r="KLY23" s="220"/>
      <c r="KLZ23" s="220"/>
      <c r="KMA23" s="220"/>
      <c r="KMB23" s="220"/>
      <c r="KMC23" s="220"/>
      <c r="KMD23" s="220"/>
      <c r="KME23" s="220"/>
      <c r="KMF23" s="220"/>
      <c r="KMG23" s="220"/>
      <c r="KMH23" s="220"/>
      <c r="KMI23" s="220"/>
      <c r="KMJ23" s="220"/>
      <c r="KMK23" s="220"/>
      <c r="KML23" s="220"/>
      <c r="KMM23" s="220"/>
      <c r="KMN23" s="220"/>
      <c r="KMO23" s="220"/>
      <c r="KMP23" s="220"/>
      <c r="KMQ23" s="220"/>
      <c r="KMR23" s="220"/>
      <c r="KMS23" s="220"/>
      <c r="KMT23" s="220"/>
      <c r="KMU23" s="220"/>
      <c r="KMV23" s="220"/>
      <c r="KMW23" s="220"/>
      <c r="KMX23" s="220"/>
      <c r="KMY23" s="220"/>
      <c r="KMZ23" s="220"/>
      <c r="KNA23" s="220"/>
      <c r="KNB23" s="220"/>
      <c r="KNC23" s="220"/>
      <c r="KND23" s="220"/>
      <c r="KNE23" s="220"/>
      <c r="KNF23" s="220"/>
      <c r="KNG23" s="220"/>
      <c r="KNH23" s="220"/>
      <c r="KNI23" s="220"/>
      <c r="KNJ23" s="220"/>
      <c r="KNK23" s="220"/>
      <c r="KNL23" s="220"/>
      <c r="KNM23" s="220"/>
      <c r="KNN23" s="220"/>
      <c r="KNO23" s="220"/>
      <c r="KNP23" s="220"/>
      <c r="KNQ23" s="220"/>
      <c r="KNR23" s="220"/>
      <c r="KNS23" s="220"/>
      <c r="KNT23" s="220"/>
      <c r="KNU23" s="220"/>
      <c r="KNV23" s="220"/>
      <c r="KNW23" s="220"/>
      <c r="KNX23" s="220"/>
      <c r="KNY23" s="220"/>
      <c r="KNZ23" s="220"/>
      <c r="KOA23" s="220"/>
      <c r="KOB23" s="220"/>
      <c r="KOC23" s="220"/>
      <c r="KOD23" s="220"/>
      <c r="KOE23" s="220"/>
      <c r="KOF23" s="220"/>
      <c r="KOG23" s="220"/>
      <c r="KOH23" s="220"/>
      <c r="KOI23" s="220"/>
      <c r="KOJ23" s="220"/>
      <c r="KOK23" s="220"/>
      <c r="KOL23" s="220"/>
      <c r="KOM23" s="220"/>
      <c r="KON23" s="220"/>
      <c r="KOO23" s="220"/>
      <c r="KOP23" s="220"/>
      <c r="KOQ23" s="220"/>
      <c r="KOR23" s="220"/>
      <c r="KOS23" s="220"/>
      <c r="KOT23" s="220"/>
      <c r="KOU23" s="220"/>
      <c r="KOV23" s="220"/>
      <c r="KOW23" s="220"/>
      <c r="KOX23" s="220"/>
      <c r="KOY23" s="220"/>
      <c r="KOZ23" s="220"/>
      <c r="KPA23" s="220"/>
      <c r="KPB23" s="220"/>
      <c r="KPC23" s="220"/>
      <c r="KPD23" s="220"/>
      <c r="KPE23" s="220"/>
      <c r="KPF23" s="220"/>
      <c r="KPG23" s="220"/>
      <c r="KPH23" s="220"/>
      <c r="KPI23" s="220"/>
      <c r="KPJ23" s="220"/>
      <c r="KPK23" s="220"/>
      <c r="KPL23" s="220"/>
      <c r="KPM23" s="220"/>
      <c r="KPN23" s="220"/>
      <c r="KPO23" s="220"/>
      <c r="KPP23" s="220"/>
      <c r="KPQ23" s="220"/>
      <c r="KPR23" s="220"/>
      <c r="KPS23" s="220"/>
      <c r="KPT23" s="220"/>
      <c r="KPU23" s="220"/>
      <c r="KPV23" s="220"/>
      <c r="KPW23" s="220"/>
      <c r="KPX23" s="220"/>
      <c r="KPY23" s="220"/>
      <c r="KPZ23" s="220"/>
      <c r="KQA23" s="220"/>
      <c r="KQB23" s="220"/>
      <c r="KQC23" s="220"/>
      <c r="KQD23" s="220"/>
      <c r="KQE23" s="220"/>
      <c r="KQF23" s="220"/>
      <c r="KQG23" s="220"/>
      <c r="KQH23" s="220"/>
      <c r="KQI23" s="220"/>
      <c r="KQJ23" s="220"/>
      <c r="KQK23" s="220"/>
      <c r="KQL23" s="220"/>
      <c r="KQM23" s="220"/>
      <c r="KQN23" s="220"/>
      <c r="KQO23" s="220"/>
      <c r="KQP23" s="220"/>
      <c r="KQQ23" s="220"/>
      <c r="KQR23" s="220"/>
      <c r="KQS23" s="220"/>
      <c r="KQT23" s="220"/>
      <c r="KQU23" s="220"/>
      <c r="KQV23" s="220"/>
      <c r="KQW23" s="220"/>
      <c r="KQX23" s="220"/>
      <c r="KQY23" s="220"/>
      <c r="KQZ23" s="220"/>
      <c r="KRA23" s="220"/>
      <c r="KRB23" s="220"/>
      <c r="KRC23" s="220"/>
      <c r="KRD23" s="220"/>
      <c r="KRE23" s="220"/>
      <c r="KRF23" s="220"/>
      <c r="KRG23" s="220"/>
      <c r="KRH23" s="220"/>
      <c r="KRI23" s="220"/>
      <c r="KRJ23" s="220"/>
      <c r="KRK23" s="220"/>
      <c r="KRL23" s="220"/>
      <c r="KRM23" s="220"/>
      <c r="KRN23" s="220"/>
      <c r="KRO23" s="220"/>
      <c r="KRP23" s="220"/>
      <c r="KRQ23" s="220"/>
      <c r="KRR23" s="220"/>
      <c r="KRS23" s="220"/>
      <c r="KRT23" s="220"/>
      <c r="KRU23" s="220"/>
      <c r="KRV23" s="220"/>
      <c r="KRW23" s="220"/>
      <c r="KRX23" s="220"/>
      <c r="KRY23" s="220"/>
      <c r="KRZ23" s="220"/>
      <c r="KSA23" s="220"/>
      <c r="KSB23" s="220"/>
      <c r="KSC23" s="220"/>
      <c r="KSD23" s="220"/>
      <c r="KSE23" s="220"/>
      <c r="KSF23" s="220"/>
      <c r="KSG23" s="220"/>
      <c r="KSH23" s="220"/>
      <c r="KSI23" s="220"/>
      <c r="KSJ23" s="220"/>
      <c r="KSK23" s="220"/>
      <c r="KSL23" s="220"/>
      <c r="KSM23" s="220"/>
      <c r="KSN23" s="220"/>
      <c r="KSO23" s="220"/>
      <c r="KSP23" s="220"/>
      <c r="KSQ23" s="220"/>
      <c r="KSR23" s="220"/>
      <c r="KSS23" s="220"/>
      <c r="KST23" s="220"/>
      <c r="KSU23" s="220"/>
      <c r="KSV23" s="220"/>
      <c r="KSW23" s="220"/>
      <c r="KSX23" s="220"/>
      <c r="KSY23" s="220"/>
      <c r="KSZ23" s="220"/>
      <c r="KTA23" s="220"/>
      <c r="KTB23" s="220"/>
      <c r="KTC23" s="220"/>
      <c r="KTD23" s="220"/>
      <c r="KTE23" s="220"/>
      <c r="KTF23" s="220"/>
      <c r="KTG23" s="220"/>
      <c r="KTH23" s="220"/>
      <c r="KTI23" s="220"/>
      <c r="KTJ23" s="220"/>
      <c r="KTK23" s="220"/>
      <c r="KTL23" s="220"/>
      <c r="KTM23" s="220"/>
      <c r="KTN23" s="220"/>
      <c r="KTO23" s="220"/>
      <c r="KTP23" s="220"/>
      <c r="KTQ23" s="220"/>
      <c r="KTR23" s="220"/>
      <c r="KTS23" s="220"/>
      <c r="KTT23" s="220"/>
      <c r="KTU23" s="220"/>
      <c r="KTV23" s="220"/>
      <c r="KTW23" s="220"/>
      <c r="KTX23" s="220"/>
      <c r="KTY23" s="220"/>
      <c r="KTZ23" s="220"/>
      <c r="KUA23" s="220"/>
      <c r="KUB23" s="220"/>
      <c r="KUC23" s="220"/>
      <c r="KUD23" s="220"/>
      <c r="KUE23" s="220"/>
      <c r="KUF23" s="220"/>
      <c r="KUG23" s="220"/>
      <c r="KUH23" s="220"/>
      <c r="KUI23" s="220"/>
      <c r="KUJ23" s="220"/>
      <c r="KUK23" s="220"/>
      <c r="KUL23" s="220"/>
      <c r="KUM23" s="220"/>
      <c r="KUN23" s="220"/>
      <c r="KUO23" s="220"/>
      <c r="KUP23" s="220"/>
      <c r="KUQ23" s="220"/>
      <c r="KUR23" s="220"/>
      <c r="KUS23" s="220"/>
      <c r="KUT23" s="220"/>
      <c r="KUU23" s="220"/>
      <c r="KUV23" s="220"/>
      <c r="KUW23" s="220"/>
      <c r="KUX23" s="220"/>
      <c r="KUY23" s="220"/>
      <c r="KUZ23" s="220"/>
      <c r="KVA23" s="220"/>
      <c r="KVB23" s="220"/>
      <c r="KVC23" s="220"/>
      <c r="KVD23" s="220"/>
      <c r="KVE23" s="220"/>
      <c r="KVF23" s="220"/>
      <c r="KVG23" s="220"/>
      <c r="KVH23" s="220"/>
      <c r="KVI23" s="220"/>
      <c r="KVJ23" s="220"/>
      <c r="KVK23" s="220"/>
      <c r="KVL23" s="220"/>
      <c r="KVM23" s="220"/>
      <c r="KVN23" s="220"/>
      <c r="KVO23" s="220"/>
      <c r="KVP23" s="220"/>
      <c r="KVQ23" s="220"/>
      <c r="KVR23" s="220"/>
      <c r="KVS23" s="220"/>
      <c r="KVT23" s="220"/>
      <c r="KVU23" s="220"/>
      <c r="KVV23" s="220"/>
      <c r="KVW23" s="220"/>
      <c r="KVX23" s="220"/>
      <c r="KVY23" s="220"/>
      <c r="KVZ23" s="220"/>
      <c r="KWA23" s="220"/>
      <c r="KWB23" s="220"/>
      <c r="KWC23" s="220"/>
      <c r="KWD23" s="220"/>
      <c r="KWE23" s="220"/>
      <c r="KWF23" s="220"/>
      <c r="KWG23" s="220"/>
      <c r="KWH23" s="220"/>
      <c r="KWI23" s="220"/>
      <c r="KWJ23" s="220"/>
      <c r="KWK23" s="220"/>
      <c r="KWL23" s="220"/>
      <c r="KWM23" s="220"/>
      <c r="KWN23" s="220"/>
      <c r="KWO23" s="220"/>
      <c r="KWP23" s="220"/>
      <c r="KWQ23" s="220"/>
      <c r="KWR23" s="220"/>
      <c r="KWS23" s="220"/>
      <c r="KWT23" s="220"/>
      <c r="KWU23" s="220"/>
      <c r="KWV23" s="220"/>
      <c r="KWW23" s="220"/>
      <c r="KWX23" s="220"/>
      <c r="KWY23" s="220"/>
      <c r="KWZ23" s="220"/>
      <c r="KXA23" s="220"/>
      <c r="KXB23" s="220"/>
      <c r="KXC23" s="220"/>
      <c r="KXD23" s="220"/>
      <c r="KXE23" s="220"/>
      <c r="KXF23" s="220"/>
      <c r="KXG23" s="220"/>
      <c r="KXH23" s="220"/>
      <c r="KXI23" s="220"/>
      <c r="KXJ23" s="220"/>
      <c r="KXK23" s="220"/>
      <c r="KXL23" s="220"/>
      <c r="KXM23" s="220"/>
      <c r="KXN23" s="220"/>
      <c r="KXO23" s="220"/>
      <c r="KXP23" s="220"/>
      <c r="KXQ23" s="220"/>
      <c r="KXR23" s="220"/>
      <c r="KXS23" s="220"/>
      <c r="KXT23" s="220"/>
      <c r="KXU23" s="220"/>
      <c r="KXV23" s="220"/>
      <c r="KXW23" s="220"/>
      <c r="KXX23" s="220"/>
      <c r="KXY23" s="220"/>
      <c r="KXZ23" s="220"/>
      <c r="KYA23" s="220"/>
      <c r="KYB23" s="220"/>
      <c r="KYC23" s="220"/>
      <c r="KYD23" s="220"/>
      <c r="KYE23" s="220"/>
      <c r="KYF23" s="220"/>
      <c r="KYG23" s="220"/>
      <c r="KYH23" s="220"/>
      <c r="KYI23" s="220"/>
      <c r="KYJ23" s="220"/>
      <c r="KYK23" s="220"/>
      <c r="KYL23" s="220"/>
      <c r="KYM23" s="220"/>
      <c r="KYN23" s="220"/>
      <c r="KYO23" s="220"/>
      <c r="KYP23" s="220"/>
      <c r="KYQ23" s="220"/>
      <c r="KYR23" s="220"/>
      <c r="KYS23" s="220"/>
      <c r="KYT23" s="220"/>
      <c r="KYU23" s="220"/>
      <c r="KYV23" s="220"/>
      <c r="KYW23" s="220"/>
      <c r="KYX23" s="220"/>
      <c r="KYY23" s="220"/>
      <c r="KYZ23" s="220"/>
      <c r="KZA23" s="220"/>
      <c r="KZB23" s="220"/>
      <c r="KZC23" s="220"/>
      <c r="KZD23" s="220"/>
      <c r="KZE23" s="220"/>
      <c r="KZF23" s="220"/>
      <c r="KZG23" s="220"/>
      <c r="KZH23" s="220"/>
      <c r="KZI23" s="220"/>
      <c r="KZJ23" s="220"/>
      <c r="KZK23" s="220"/>
      <c r="KZL23" s="220"/>
      <c r="KZM23" s="220"/>
      <c r="KZN23" s="220"/>
      <c r="KZO23" s="220"/>
      <c r="KZP23" s="220"/>
      <c r="KZQ23" s="220"/>
      <c r="KZR23" s="220"/>
      <c r="KZS23" s="220"/>
      <c r="KZT23" s="220"/>
      <c r="KZU23" s="220"/>
      <c r="KZV23" s="220"/>
      <c r="KZW23" s="220"/>
      <c r="KZX23" s="220"/>
      <c r="KZY23" s="220"/>
      <c r="KZZ23" s="220"/>
      <c r="LAA23" s="220"/>
      <c r="LAB23" s="220"/>
      <c r="LAC23" s="220"/>
      <c r="LAD23" s="220"/>
      <c r="LAE23" s="220"/>
      <c r="LAF23" s="220"/>
      <c r="LAG23" s="220"/>
      <c r="LAH23" s="220"/>
      <c r="LAI23" s="220"/>
      <c r="LAJ23" s="220"/>
      <c r="LAK23" s="220"/>
      <c r="LAL23" s="220"/>
      <c r="LAM23" s="220"/>
      <c r="LAN23" s="220"/>
      <c r="LAO23" s="220"/>
      <c r="LAP23" s="220"/>
      <c r="LAQ23" s="220"/>
      <c r="LAR23" s="220"/>
      <c r="LAS23" s="220"/>
      <c r="LAT23" s="220"/>
      <c r="LAU23" s="220"/>
      <c r="LAV23" s="220"/>
      <c r="LAW23" s="220"/>
      <c r="LAX23" s="220"/>
      <c r="LAY23" s="220"/>
      <c r="LAZ23" s="220"/>
      <c r="LBA23" s="220"/>
      <c r="LBB23" s="220"/>
      <c r="LBC23" s="220"/>
      <c r="LBD23" s="220"/>
      <c r="LBE23" s="220"/>
      <c r="LBF23" s="220"/>
      <c r="LBG23" s="220"/>
      <c r="LBH23" s="220"/>
      <c r="LBI23" s="220"/>
      <c r="LBJ23" s="220"/>
      <c r="LBK23" s="220"/>
      <c r="LBL23" s="220"/>
      <c r="LBM23" s="220"/>
      <c r="LBN23" s="220"/>
      <c r="LBO23" s="220"/>
      <c r="LBP23" s="220"/>
      <c r="LBQ23" s="220"/>
      <c r="LBR23" s="220"/>
      <c r="LBS23" s="220"/>
      <c r="LBT23" s="220"/>
      <c r="LBU23" s="220"/>
      <c r="LBV23" s="220"/>
      <c r="LBW23" s="220"/>
      <c r="LBX23" s="220"/>
      <c r="LBY23" s="220"/>
      <c r="LBZ23" s="220"/>
      <c r="LCA23" s="220"/>
      <c r="LCB23" s="220"/>
      <c r="LCC23" s="220"/>
      <c r="LCD23" s="220"/>
      <c r="LCE23" s="220"/>
      <c r="LCF23" s="220"/>
      <c r="LCG23" s="220"/>
      <c r="LCH23" s="220"/>
      <c r="LCI23" s="220"/>
      <c r="LCJ23" s="220"/>
      <c r="LCK23" s="220"/>
      <c r="LCL23" s="220"/>
      <c r="LCM23" s="220"/>
      <c r="LCN23" s="220"/>
      <c r="LCO23" s="220"/>
      <c r="LCP23" s="220"/>
      <c r="LCQ23" s="220"/>
      <c r="LCR23" s="220"/>
      <c r="LCS23" s="220"/>
      <c r="LCT23" s="220"/>
      <c r="LCU23" s="220"/>
      <c r="LCV23" s="220"/>
      <c r="LCW23" s="220"/>
      <c r="LCX23" s="220"/>
      <c r="LCY23" s="220"/>
      <c r="LCZ23" s="220"/>
      <c r="LDA23" s="220"/>
      <c r="LDB23" s="220"/>
      <c r="LDC23" s="220"/>
      <c r="LDD23" s="220"/>
      <c r="LDE23" s="220"/>
      <c r="LDF23" s="220"/>
      <c r="LDG23" s="220"/>
      <c r="LDH23" s="220"/>
      <c r="LDI23" s="220"/>
      <c r="LDJ23" s="220"/>
      <c r="LDK23" s="220"/>
      <c r="LDL23" s="220"/>
      <c r="LDM23" s="220"/>
      <c r="LDN23" s="220"/>
      <c r="LDO23" s="220"/>
      <c r="LDP23" s="220"/>
      <c r="LDQ23" s="220"/>
      <c r="LDR23" s="220"/>
      <c r="LDS23" s="220"/>
      <c r="LDT23" s="220"/>
      <c r="LDU23" s="220"/>
      <c r="LDV23" s="220"/>
      <c r="LDW23" s="220"/>
      <c r="LDX23" s="220"/>
      <c r="LDY23" s="220"/>
      <c r="LDZ23" s="220"/>
      <c r="LEA23" s="220"/>
      <c r="LEB23" s="220"/>
      <c r="LEC23" s="220"/>
      <c r="LED23" s="220"/>
      <c r="LEE23" s="220"/>
      <c r="LEF23" s="220"/>
      <c r="LEG23" s="220"/>
      <c r="LEH23" s="220"/>
      <c r="LEI23" s="220"/>
      <c r="LEJ23" s="220"/>
      <c r="LEK23" s="220"/>
      <c r="LEL23" s="220"/>
      <c r="LEM23" s="220"/>
      <c r="LEN23" s="220"/>
      <c r="LEO23" s="220"/>
      <c r="LEP23" s="220"/>
      <c r="LEQ23" s="220"/>
      <c r="LER23" s="220"/>
      <c r="LES23" s="220"/>
      <c r="LET23" s="220"/>
      <c r="LEU23" s="220"/>
      <c r="LEV23" s="220"/>
      <c r="LEW23" s="220"/>
      <c r="LEX23" s="220"/>
      <c r="LEY23" s="220"/>
      <c r="LEZ23" s="220"/>
      <c r="LFA23" s="220"/>
      <c r="LFB23" s="220"/>
      <c r="LFC23" s="220"/>
      <c r="LFD23" s="220"/>
      <c r="LFE23" s="220"/>
      <c r="LFF23" s="220"/>
      <c r="LFG23" s="220"/>
      <c r="LFH23" s="220"/>
      <c r="LFI23" s="220"/>
      <c r="LFJ23" s="220"/>
      <c r="LFK23" s="220"/>
      <c r="LFL23" s="220"/>
      <c r="LFM23" s="220"/>
      <c r="LFN23" s="220"/>
      <c r="LFO23" s="220"/>
      <c r="LFP23" s="220"/>
      <c r="LFQ23" s="220"/>
      <c r="LFR23" s="220"/>
      <c r="LFS23" s="220"/>
      <c r="LFT23" s="220"/>
      <c r="LFU23" s="220"/>
      <c r="LFV23" s="220"/>
      <c r="LFW23" s="220"/>
      <c r="LFX23" s="220"/>
      <c r="LFY23" s="220"/>
      <c r="LFZ23" s="220"/>
      <c r="LGA23" s="220"/>
      <c r="LGB23" s="220"/>
      <c r="LGC23" s="220"/>
      <c r="LGD23" s="220"/>
      <c r="LGE23" s="220"/>
      <c r="LGF23" s="220"/>
      <c r="LGG23" s="220"/>
      <c r="LGH23" s="220"/>
      <c r="LGI23" s="220"/>
      <c r="LGJ23" s="220"/>
      <c r="LGK23" s="220"/>
      <c r="LGL23" s="220"/>
      <c r="LGM23" s="220"/>
      <c r="LGN23" s="220"/>
      <c r="LGO23" s="220"/>
      <c r="LGP23" s="220"/>
      <c r="LGQ23" s="220"/>
      <c r="LGR23" s="220"/>
      <c r="LGS23" s="220"/>
      <c r="LGT23" s="220"/>
      <c r="LGU23" s="220"/>
      <c r="LGV23" s="220"/>
      <c r="LGW23" s="220"/>
      <c r="LGX23" s="220"/>
      <c r="LGY23" s="220"/>
      <c r="LGZ23" s="220"/>
      <c r="LHA23" s="220"/>
      <c r="LHB23" s="220"/>
      <c r="LHC23" s="220"/>
      <c r="LHD23" s="220"/>
      <c r="LHE23" s="220"/>
      <c r="LHF23" s="220"/>
      <c r="LHG23" s="220"/>
      <c r="LHH23" s="220"/>
      <c r="LHI23" s="220"/>
      <c r="LHJ23" s="220"/>
      <c r="LHK23" s="220"/>
      <c r="LHL23" s="220"/>
      <c r="LHM23" s="220"/>
      <c r="LHN23" s="220"/>
      <c r="LHO23" s="220"/>
      <c r="LHP23" s="220"/>
      <c r="LHQ23" s="220"/>
      <c r="LHR23" s="220"/>
      <c r="LHS23" s="220"/>
      <c r="LHT23" s="220"/>
      <c r="LHU23" s="220"/>
      <c r="LHV23" s="220"/>
      <c r="LHW23" s="220"/>
      <c r="LHX23" s="220"/>
      <c r="LHY23" s="220"/>
      <c r="LHZ23" s="220"/>
      <c r="LIA23" s="220"/>
      <c r="LIB23" s="220"/>
      <c r="LIC23" s="220"/>
      <c r="LID23" s="220"/>
      <c r="LIE23" s="220"/>
      <c r="LIF23" s="220"/>
      <c r="LIG23" s="220"/>
      <c r="LIH23" s="220"/>
      <c r="LII23" s="220"/>
      <c r="LIJ23" s="220"/>
      <c r="LIK23" s="220"/>
      <c r="LIL23" s="220"/>
      <c r="LIM23" s="220"/>
      <c r="LIN23" s="220"/>
      <c r="LIO23" s="220"/>
      <c r="LIP23" s="220"/>
      <c r="LIQ23" s="220"/>
      <c r="LIR23" s="220"/>
      <c r="LIS23" s="220"/>
      <c r="LIT23" s="220"/>
      <c r="LIU23" s="220"/>
      <c r="LIV23" s="220"/>
      <c r="LIW23" s="220"/>
      <c r="LIX23" s="220"/>
      <c r="LIY23" s="220"/>
      <c r="LIZ23" s="220"/>
      <c r="LJA23" s="220"/>
      <c r="LJB23" s="220"/>
      <c r="LJC23" s="220"/>
      <c r="LJD23" s="220"/>
      <c r="LJE23" s="220"/>
      <c r="LJF23" s="220"/>
      <c r="LJG23" s="220"/>
      <c r="LJH23" s="220"/>
      <c r="LJI23" s="220"/>
      <c r="LJJ23" s="220"/>
      <c r="LJK23" s="220"/>
      <c r="LJL23" s="220"/>
      <c r="LJM23" s="220"/>
      <c r="LJN23" s="220"/>
      <c r="LJO23" s="220"/>
      <c r="LJP23" s="220"/>
      <c r="LJQ23" s="220"/>
      <c r="LJR23" s="220"/>
      <c r="LJS23" s="220"/>
      <c r="LJT23" s="220"/>
      <c r="LJU23" s="220"/>
      <c r="LJV23" s="220"/>
      <c r="LJW23" s="220"/>
      <c r="LJX23" s="220"/>
      <c r="LJY23" s="220"/>
      <c r="LJZ23" s="220"/>
      <c r="LKA23" s="220"/>
      <c r="LKB23" s="220"/>
      <c r="LKC23" s="220"/>
      <c r="LKD23" s="220"/>
      <c r="LKE23" s="220"/>
      <c r="LKF23" s="220"/>
      <c r="LKG23" s="220"/>
      <c r="LKH23" s="220"/>
      <c r="LKI23" s="220"/>
      <c r="LKJ23" s="220"/>
      <c r="LKK23" s="220"/>
      <c r="LKL23" s="220"/>
      <c r="LKM23" s="220"/>
      <c r="LKN23" s="220"/>
      <c r="LKO23" s="220"/>
      <c r="LKP23" s="220"/>
      <c r="LKQ23" s="220"/>
      <c r="LKR23" s="220"/>
      <c r="LKS23" s="220"/>
      <c r="LKT23" s="220"/>
      <c r="LKU23" s="220"/>
      <c r="LKV23" s="220"/>
      <c r="LKW23" s="220"/>
      <c r="LKX23" s="220"/>
      <c r="LKY23" s="220"/>
      <c r="LKZ23" s="220"/>
      <c r="LLA23" s="220"/>
      <c r="LLB23" s="220"/>
      <c r="LLC23" s="220"/>
      <c r="LLD23" s="220"/>
      <c r="LLE23" s="220"/>
      <c r="LLF23" s="220"/>
      <c r="LLG23" s="220"/>
      <c r="LLH23" s="220"/>
      <c r="LLI23" s="220"/>
      <c r="LLJ23" s="220"/>
      <c r="LLK23" s="220"/>
      <c r="LLL23" s="220"/>
      <c r="LLM23" s="220"/>
      <c r="LLN23" s="220"/>
      <c r="LLO23" s="220"/>
      <c r="LLP23" s="220"/>
      <c r="LLQ23" s="220"/>
      <c r="LLR23" s="220"/>
      <c r="LLS23" s="220"/>
      <c r="LLT23" s="220"/>
      <c r="LLU23" s="220"/>
      <c r="LLV23" s="220"/>
      <c r="LLW23" s="220"/>
      <c r="LLX23" s="220"/>
      <c r="LLY23" s="220"/>
      <c r="LLZ23" s="220"/>
      <c r="LMA23" s="220"/>
      <c r="LMB23" s="220"/>
      <c r="LMC23" s="220"/>
      <c r="LMD23" s="220"/>
      <c r="LME23" s="220"/>
      <c r="LMF23" s="220"/>
      <c r="LMG23" s="220"/>
      <c r="LMH23" s="220"/>
      <c r="LMI23" s="220"/>
      <c r="LMJ23" s="220"/>
      <c r="LMK23" s="220"/>
      <c r="LML23" s="220"/>
      <c r="LMM23" s="220"/>
      <c r="LMN23" s="220"/>
      <c r="LMO23" s="220"/>
      <c r="LMP23" s="220"/>
      <c r="LMQ23" s="220"/>
      <c r="LMR23" s="220"/>
      <c r="LMS23" s="220"/>
      <c r="LMT23" s="220"/>
      <c r="LMU23" s="220"/>
      <c r="LMV23" s="220"/>
      <c r="LMW23" s="220"/>
      <c r="LMX23" s="220"/>
      <c r="LMY23" s="220"/>
      <c r="LMZ23" s="220"/>
      <c r="LNA23" s="220"/>
      <c r="LNB23" s="220"/>
      <c r="LNC23" s="220"/>
      <c r="LND23" s="220"/>
      <c r="LNE23" s="220"/>
      <c r="LNF23" s="220"/>
      <c r="LNG23" s="220"/>
      <c r="LNH23" s="220"/>
      <c r="LNI23" s="220"/>
      <c r="LNJ23" s="220"/>
      <c r="LNK23" s="220"/>
      <c r="LNL23" s="220"/>
      <c r="LNM23" s="220"/>
      <c r="LNN23" s="220"/>
      <c r="LNO23" s="220"/>
      <c r="LNP23" s="220"/>
      <c r="LNQ23" s="220"/>
      <c r="LNR23" s="220"/>
      <c r="LNS23" s="220"/>
      <c r="LNT23" s="220"/>
      <c r="LNU23" s="220"/>
      <c r="LNV23" s="220"/>
      <c r="LNW23" s="220"/>
      <c r="LNX23" s="220"/>
      <c r="LNY23" s="220"/>
      <c r="LNZ23" s="220"/>
      <c r="LOA23" s="220"/>
      <c r="LOB23" s="220"/>
      <c r="LOC23" s="220"/>
      <c r="LOD23" s="220"/>
      <c r="LOE23" s="220"/>
      <c r="LOF23" s="220"/>
      <c r="LOG23" s="220"/>
      <c r="LOH23" s="220"/>
      <c r="LOI23" s="220"/>
      <c r="LOJ23" s="220"/>
      <c r="LOK23" s="220"/>
      <c r="LOL23" s="220"/>
      <c r="LOM23" s="220"/>
      <c r="LON23" s="220"/>
      <c r="LOO23" s="220"/>
      <c r="LOP23" s="220"/>
      <c r="LOQ23" s="220"/>
      <c r="LOR23" s="220"/>
      <c r="LOS23" s="220"/>
      <c r="LOT23" s="220"/>
      <c r="LOU23" s="220"/>
      <c r="LOV23" s="220"/>
      <c r="LOW23" s="220"/>
      <c r="LOX23" s="220"/>
      <c r="LOY23" s="220"/>
      <c r="LOZ23" s="220"/>
      <c r="LPA23" s="220"/>
      <c r="LPB23" s="220"/>
      <c r="LPC23" s="220"/>
      <c r="LPD23" s="220"/>
      <c r="LPE23" s="220"/>
      <c r="LPF23" s="220"/>
      <c r="LPG23" s="220"/>
      <c r="LPH23" s="220"/>
      <c r="LPI23" s="220"/>
      <c r="LPJ23" s="220"/>
      <c r="LPK23" s="220"/>
      <c r="LPL23" s="220"/>
      <c r="LPM23" s="220"/>
      <c r="LPN23" s="220"/>
      <c r="LPO23" s="220"/>
      <c r="LPP23" s="220"/>
      <c r="LPQ23" s="220"/>
      <c r="LPR23" s="220"/>
      <c r="LPS23" s="220"/>
      <c r="LPT23" s="220"/>
      <c r="LPU23" s="220"/>
      <c r="LPV23" s="220"/>
      <c r="LPW23" s="220"/>
      <c r="LPX23" s="220"/>
      <c r="LPY23" s="220"/>
      <c r="LPZ23" s="220"/>
      <c r="LQA23" s="220"/>
      <c r="LQB23" s="220"/>
      <c r="LQC23" s="220"/>
      <c r="LQD23" s="220"/>
      <c r="LQE23" s="220"/>
      <c r="LQF23" s="220"/>
      <c r="LQG23" s="220"/>
      <c r="LQH23" s="220"/>
      <c r="LQI23" s="220"/>
      <c r="LQJ23" s="220"/>
      <c r="LQK23" s="220"/>
      <c r="LQL23" s="220"/>
      <c r="LQM23" s="220"/>
      <c r="LQN23" s="220"/>
      <c r="LQO23" s="220"/>
      <c r="LQP23" s="220"/>
      <c r="LQQ23" s="220"/>
      <c r="LQR23" s="220"/>
      <c r="LQS23" s="220"/>
      <c r="LQT23" s="220"/>
      <c r="LQU23" s="220"/>
      <c r="LQV23" s="220"/>
      <c r="LQW23" s="220"/>
      <c r="LQX23" s="220"/>
      <c r="LQY23" s="220"/>
      <c r="LQZ23" s="220"/>
      <c r="LRA23" s="220"/>
      <c r="LRB23" s="220"/>
      <c r="LRC23" s="220"/>
      <c r="LRD23" s="220"/>
      <c r="LRE23" s="220"/>
      <c r="LRF23" s="220"/>
      <c r="LRG23" s="220"/>
      <c r="LRH23" s="220"/>
      <c r="LRI23" s="220"/>
      <c r="LRJ23" s="220"/>
      <c r="LRK23" s="220"/>
      <c r="LRL23" s="220"/>
      <c r="LRM23" s="220"/>
      <c r="LRN23" s="220"/>
      <c r="LRO23" s="220"/>
      <c r="LRP23" s="220"/>
      <c r="LRQ23" s="220"/>
      <c r="LRR23" s="220"/>
      <c r="LRS23" s="220"/>
      <c r="LRT23" s="220"/>
      <c r="LRU23" s="220"/>
      <c r="LRV23" s="220"/>
      <c r="LRW23" s="220"/>
      <c r="LRX23" s="220"/>
      <c r="LRY23" s="220"/>
      <c r="LRZ23" s="220"/>
      <c r="LSA23" s="220"/>
      <c r="LSB23" s="220"/>
      <c r="LSC23" s="220"/>
      <c r="LSD23" s="220"/>
      <c r="LSE23" s="220"/>
      <c r="LSF23" s="220"/>
      <c r="LSG23" s="220"/>
      <c r="LSH23" s="220"/>
      <c r="LSI23" s="220"/>
      <c r="LSJ23" s="220"/>
      <c r="LSK23" s="220"/>
      <c r="LSL23" s="220"/>
      <c r="LSM23" s="220"/>
      <c r="LSN23" s="220"/>
      <c r="LSO23" s="220"/>
      <c r="LSP23" s="220"/>
      <c r="LSQ23" s="220"/>
      <c r="LSR23" s="220"/>
      <c r="LSS23" s="220"/>
      <c r="LST23" s="220"/>
      <c r="LSU23" s="220"/>
      <c r="LSV23" s="220"/>
      <c r="LSW23" s="220"/>
      <c r="LSX23" s="220"/>
      <c r="LSY23" s="220"/>
      <c r="LSZ23" s="220"/>
      <c r="LTA23" s="220"/>
      <c r="LTB23" s="220"/>
      <c r="LTC23" s="220"/>
      <c r="LTD23" s="220"/>
      <c r="LTE23" s="220"/>
      <c r="LTF23" s="220"/>
      <c r="LTG23" s="220"/>
      <c r="LTH23" s="220"/>
      <c r="LTI23" s="220"/>
      <c r="LTJ23" s="220"/>
      <c r="LTK23" s="220"/>
      <c r="LTL23" s="220"/>
      <c r="LTM23" s="220"/>
      <c r="LTN23" s="220"/>
      <c r="LTO23" s="220"/>
      <c r="LTP23" s="220"/>
      <c r="LTQ23" s="220"/>
      <c r="LTR23" s="220"/>
      <c r="LTS23" s="220"/>
      <c r="LTT23" s="220"/>
      <c r="LTU23" s="220"/>
      <c r="LTV23" s="220"/>
      <c r="LTW23" s="220"/>
      <c r="LTX23" s="220"/>
      <c r="LTY23" s="220"/>
      <c r="LTZ23" s="220"/>
      <c r="LUA23" s="220"/>
      <c r="LUB23" s="220"/>
      <c r="LUC23" s="220"/>
      <c r="LUD23" s="220"/>
      <c r="LUE23" s="220"/>
      <c r="LUF23" s="220"/>
      <c r="LUG23" s="220"/>
      <c r="LUH23" s="220"/>
      <c r="LUI23" s="220"/>
      <c r="LUJ23" s="220"/>
      <c r="LUK23" s="220"/>
      <c r="LUL23" s="220"/>
      <c r="LUM23" s="220"/>
      <c r="LUN23" s="220"/>
      <c r="LUO23" s="220"/>
      <c r="LUP23" s="220"/>
      <c r="LUQ23" s="220"/>
      <c r="LUR23" s="220"/>
      <c r="LUS23" s="220"/>
      <c r="LUT23" s="220"/>
      <c r="LUU23" s="220"/>
      <c r="LUV23" s="220"/>
      <c r="LUW23" s="220"/>
      <c r="LUX23" s="220"/>
      <c r="LUY23" s="220"/>
      <c r="LUZ23" s="220"/>
      <c r="LVA23" s="220"/>
      <c r="LVB23" s="220"/>
      <c r="LVC23" s="220"/>
      <c r="LVD23" s="220"/>
      <c r="LVE23" s="220"/>
      <c r="LVF23" s="220"/>
      <c r="LVG23" s="220"/>
      <c r="LVH23" s="220"/>
      <c r="LVI23" s="220"/>
      <c r="LVJ23" s="220"/>
      <c r="LVK23" s="220"/>
      <c r="LVL23" s="220"/>
      <c r="LVM23" s="220"/>
      <c r="LVN23" s="220"/>
      <c r="LVO23" s="220"/>
      <c r="LVP23" s="220"/>
      <c r="LVQ23" s="220"/>
      <c r="LVR23" s="220"/>
      <c r="LVS23" s="220"/>
      <c r="LVT23" s="220"/>
      <c r="LVU23" s="220"/>
      <c r="LVV23" s="220"/>
      <c r="LVW23" s="220"/>
      <c r="LVX23" s="220"/>
      <c r="LVY23" s="220"/>
      <c r="LVZ23" s="220"/>
      <c r="LWA23" s="220"/>
      <c r="LWB23" s="220"/>
      <c r="LWC23" s="220"/>
      <c r="LWD23" s="220"/>
      <c r="LWE23" s="220"/>
      <c r="LWF23" s="220"/>
      <c r="LWG23" s="220"/>
      <c r="LWH23" s="220"/>
      <c r="LWI23" s="220"/>
      <c r="LWJ23" s="220"/>
      <c r="LWK23" s="220"/>
      <c r="LWL23" s="220"/>
      <c r="LWM23" s="220"/>
      <c r="LWN23" s="220"/>
      <c r="LWO23" s="220"/>
      <c r="LWP23" s="220"/>
      <c r="LWQ23" s="220"/>
      <c r="LWR23" s="220"/>
      <c r="LWS23" s="220"/>
      <c r="LWT23" s="220"/>
      <c r="LWU23" s="220"/>
      <c r="LWV23" s="220"/>
      <c r="LWW23" s="220"/>
      <c r="LWX23" s="220"/>
      <c r="LWY23" s="220"/>
      <c r="LWZ23" s="220"/>
      <c r="LXA23" s="220"/>
      <c r="LXB23" s="220"/>
      <c r="LXC23" s="220"/>
      <c r="LXD23" s="220"/>
      <c r="LXE23" s="220"/>
      <c r="LXF23" s="220"/>
      <c r="LXG23" s="220"/>
      <c r="LXH23" s="220"/>
      <c r="LXI23" s="220"/>
      <c r="LXJ23" s="220"/>
      <c r="LXK23" s="220"/>
      <c r="LXL23" s="220"/>
      <c r="LXM23" s="220"/>
      <c r="LXN23" s="220"/>
      <c r="LXO23" s="220"/>
      <c r="LXP23" s="220"/>
      <c r="LXQ23" s="220"/>
      <c r="LXR23" s="220"/>
      <c r="LXS23" s="220"/>
      <c r="LXT23" s="220"/>
      <c r="LXU23" s="220"/>
      <c r="LXV23" s="220"/>
      <c r="LXW23" s="220"/>
      <c r="LXX23" s="220"/>
      <c r="LXY23" s="220"/>
      <c r="LXZ23" s="220"/>
      <c r="LYA23" s="220"/>
      <c r="LYB23" s="220"/>
      <c r="LYC23" s="220"/>
      <c r="LYD23" s="220"/>
      <c r="LYE23" s="220"/>
      <c r="LYF23" s="220"/>
      <c r="LYG23" s="220"/>
      <c r="LYH23" s="220"/>
      <c r="LYI23" s="220"/>
      <c r="LYJ23" s="220"/>
      <c r="LYK23" s="220"/>
      <c r="LYL23" s="220"/>
      <c r="LYM23" s="220"/>
      <c r="LYN23" s="220"/>
      <c r="LYO23" s="220"/>
      <c r="LYP23" s="220"/>
      <c r="LYQ23" s="220"/>
      <c r="LYR23" s="220"/>
      <c r="LYS23" s="220"/>
      <c r="LYT23" s="220"/>
      <c r="LYU23" s="220"/>
      <c r="LYV23" s="220"/>
      <c r="LYW23" s="220"/>
      <c r="LYX23" s="220"/>
      <c r="LYY23" s="220"/>
      <c r="LYZ23" s="220"/>
      <c r="LZA23" s="220"/>
      <c r="LZB23" s="220"/>
      <c r="LZC23" s="220"/>
      <c r="LZD23" s="220"/>
      <c r="LZE23" s="220"/>
      <c r="LZF23" s="220"/>
      <c r="LZG23" s="220"/>
      <c r="LZH23" s="220"/>
      <c r="LZI23" s="220"/>
      <c r="LZJ23" s="220"/>
      <c r="LZK23" s="220"/>
      <c r="LZL23" s="220"/>
      <c r="LZM23" s="220"/>
      <c r="LZN23" s="220"/>
      <c r="LZO23" s="220"/>
      <c r="LZP23" s="220"/>
      <c r="LZQ23" s="220"/>
      <c r="LZR23" s="220"/>
      <c r="LZS23" s="220"/>
      <c r="LZT23" s="220"/>
      <c r="LZU23" s="220"/>
      <c r="LZV23" s="220"/>
      <c r="LZW23" s="220"/>
      <c r="LZX23" s="220"/>
      <c r="LZY23" s="220"/>
      <c r="LZZ23" s="220"/>
      <c r="MAA23" s="220"/>
      <c r="MAB23" s="220"/>
      <c r="MAC23" s="220"/>
      <c r="MAD23" s="220"/>
      <c r="MAE23" s="220"/>
      <c r="MAF23" s="220"/>
      <c r="MAG23" s="220"/>
      <c r="MAH23" s="220"/>
      <c r="MAI23" s="220"/>
      <c r="MAJ23" s="220"/>
      <c r="MAK23" s="220"/>
      <c r="MAL23" s="220"/>
      <c r="MAM23" s="220"/>
      <c r="MAN23" s="220"/>
      <c r="MAO23" s="220"/>
      <c r="MAP23" s="220"/>
      <c r="MAQ23" s="220"/>
      <c r="MAR23" s="220"/>
      <c r="MAS23" s="220"/>
      <c r="MAT23" s="220"/>
      <c r="MAU23" s="220"/>
      <c r="MAV23" s="220"/>
      <c r="MAW23" s="220"/>
      <c r="MAX23" s="220"/>
      <c r="MAY23" s="220"/>
      <c r="MAZ23" s="220"/>
      <c r="MBA23" s="220"/>
      <c r="MBB23" s="220"/>
      <c r="MBC23" s="220"/>
      <c r="MBD23" s="220"/>
      <c r="MBE23" s="220"/>
      <c r="MBF23" s="220"/>
      <c r="MBG23" s="220"/>
      <c r="MBH23" s="220"/>
      <c r="MBI23" s="220"/>
      <c r="MBJ23" s="220"/>
      <c r="MBK23" s="220"/>
      <c r="MBL23" s="220"/>
      <c r="MBM23" s="220"/>
      <c r="MBN23" s="220"/>
      <c r="MBO23" s="220"/>
      <c r="MBP23" s="220"/>
      <c r="MBQ23" s="220"/>
      <c r="MBR23" s="220"/>
      <c r="MBS23" s="220"/>
      <c r="MBT23" s="220"/>
      <c r="MBU23" s="220"/>
      <c r="MBV23" s="220"/>
      <c r="MBW23" s="220"/>
      <c r="MBX23" s="220"/>
      <c r="MBY23" s="220"/>
      <c r="MBZ23" s="220"/>
      <c r="MCA23" s="220"/>
      <c r="MCB23" s="220"/>
      <c r="MCC23" s="220"/>
      <c r="MCD23" s="220"/>
      <c r="MCE23" s="220"/>
      <c r="MCF23" s="220"/>
      <c r="MCG23" s="220"/>
      <c r="MCH23" s="220"/>
      <c r="MCI23" s="220"/>
      <c r="MCJ23" s="220"/>
      <c r="MCK23" s="220"/>
      <c r="MCL23" s="220"/>
      <c r="MCM23" s="220"/>
      <c r="MCN23" s="220"/>
      <c r="MCO23" s="220"/>
      <c r="MCP23" s="220"/>
      <c r="MCQ23" s="220"/>
      <c r="MCR23" s="220"/>
      <c r="MCS23" s="220"/>
      <c r="MCT23" s="220"/>
      <c r="MCU23" s="220"/>
      <c r="MCV23" s="220"/>
      <c r="MCW23" s="220"/>
      <c r="MCX23" s="220"/>
      <c r="MCY23" s="220"/>
      <c r="MCZ23" s="220"/>
      <c r="MDA23" s="220"/>
      <c r="MDB23" s="220"/>
      <c r="MDC23" s="220"/>
      <c r="MDD23" s="220"/>
      <c r="MDE23" s="220"/>
      <c r="MDF23" s="220"/>
      <c r="MDG23" s="220"/>
      <c r="MDH23" s="220"/>
      <c r="MDI23" s="220"/>
      <c r="MDJ23" s="220"/>
      <c r="MDK23" s="220"/>
      <c r="MDL23" s="220"/>
      <c r="MDM23" s="220"/>
      <c r="MDN23" s="220"/>
      <c r="MDO23" s="220"/>
      <c r="MDP23" s="220"/>
      <c r="MDQ23" s="220"/>
      <c r="MDR23" s="220"/>
      <c r="MDS23" s="220"/>
      <c r="MDT23" s="220"/>
      <c r="MDU23" s="220"/>
      <c r="MDV23" s="220"/>
      <c r="MDW23" s="220"/>
      <c r="MDX23" s="220"/>
      <c r="MDY23" s="220"/>
      <c r="MDZ23" s="220"/>
      <c r="MEA23" s="220"/>
      <c r="MEB23" s="220"/>
      <c r="MEC23" s="220"/>
      <c r="MED23" s="220"/>
      <c r="MEE23" s="220"/>
      <c r="MEF23" s="220"/>
      <c r="MEG23" s="220"/>
      <c r="MEH23" s="220"/>
      <c r="MEI23" s="220"/>
      <c r="MEJ23" s="220"/>
      <c r="MEK23" s="220"/>
      <c r="MEL23" s="220"/>
      <c r="MEM23" s="220"/>
      <c r="MEN23" s="220"/>
      <c r="MEO23" s="220"/>
      <c r="MEP23" s="220"/>
      <c r="MEQ23" s="220"/>
      <c r="MER23" s="220"/>
      <c r="MES23" s="220"/>
      <c r="MET23" s="220"/>
      <c r="MEU23" s="220"/>
      <c r="MEV23" s="220"/>
      <c r="MEW23" s="220"/>
      <c r="MEX23" s="220"/>
      <c r="MEY23" s="220"/>
      <c r="MEZ23" s="220"/>
      <c r="MFA23" s="220"/>
      <c r="MFB23" s="220"/>
      <c r="MFC23" s="220"/>
      <c r="MFD23" s="220"/>
      <c r="MFE23" s="220"/>
      <c r="MFF23" s="220"/>
      <c r="MFG23" s="220"/>
      <c r="MFH23" s="220"/>
      <c r="MFI23" s="220"/>
      <c r="MFJ23" s="220"/>
      <c r="MFK23" s="220"/>
      <c r="MFL23" s="220"/>
      <c r="MFM23" s="220"/>
      <c r="MFN23" s="220"/>
      <c r="MFO23" s="220"/>
      <c r="MFP23" s="220"/>
      <c r="MFQ23" s="220"/>
      <c r="MFR23" s="220"/>
      <c r="MFS23" s="220"/>
      <c r="MFT23" s="220"/>
      <c r="MFU23" s="220"/>
      <c r="MFV23" s="220"/>
      <c r="MFW23" s="220"/>
      <c r="MFX23" s="220"/>
      <c r="MFY23" s="220"/>
      <c r="MFZ23" s="220"/>
      <c r="MGA23" s="220"/>
      <c r="MGB23" s="220"/>
      <c r="MGC23" s="220"/>
      <c r="MGD23" s="220"/>
      <c r="MGE23" s="220"/>
      <c r="MGF23" s="220"/>
      <c r="MGG23" s="220"/>
      <c r="MGH23" s="220"/>
      <c r="MGI23" s="220"/>
      <c r="MGJ23" s="220"/>
      <c r="MGK23" s="220"/>
      <c r="MGL23" s="220"/>
      <c r="MGM23" s="220"/>
      <c r="MGN23" s="220"/>
      <c r="MGO23" s="220"/>
      <c r="MGP23" s="220"/>
      <c r="MGQ23" s="220"/>
      <c r="MGR23" s="220"/>
      <c r="MGS23" s="220"/>
      <c r="MGT23" s="220"/>
      <c r="MGU23" s="220"/>
      <c r="MGV23" s="220"/>
      <c r="MGW23" s="220"/>
      <c r="MGX23" s="220"/>
      <c r="MGY23" s="220"/>
      <c r="MGZ23" s="220"/>
      <c r="MHA23" s="220"/>
      <c r="MHB23" s="220"/>
      <c r="MHC23" s="220"/>
      <c r="MHD23" s="220"/>
      <c r="MHE23" s="220"/>
      <c r="MHF23" s="220"/>
      <c r="MHG23" s="220"/>
      <c r="MHH23" s="220"/>
      <c r="MHI23" s="220"/>
      <c r="MHJ23" s="220"/>
      <c r="MHK23" s="220"/>
      <c r="MHL23" s="220"/>
      <c r="MHM23" s="220"/>
      <c r="MHN23" s="220"/>
      <c r="MHO23" s="220"/>
      <c r="MHP23" s="220"/>
      <c r="MHQ23" s="220"/>
      <c r="MHR23" s="220"/>
      <c r="MHS23" s="220"/>
      <c r="MHT23" s="220"/>
      <c r="MHU23" s="220"/>
      <c r="MHV23" s="220"/>
      <c r="MHW23" s="220"/>
      <c r="MHX23" s="220"/>
      <c r="MHY23" s="220"/>
      <c r="MHZ23" s="220"/>
      <c r="MIA23" s="220"/>
      <c r="MIB23" s="220"/>
      <c r="MIC23" s="220"/>
      <c r="MID23" s="220"/>
      <c r="MIE23" s="220"/>
      <c r="MIF23" s="220"/>
      <c r="MIG23" s="220"/>
      <c r="MIH23" s="220"/>
      <c r="MII23" s="220"/>
      <c r="MIJ23" s="220"/>
      <c r="MIK23" s="220"/>
      <c r="MIL23" s="220"/>
      <c r="MIM23" s="220"/>
      <c r="MIN23" s="220"/>
      <c r="MIO23" s="220"/>
      <c r="MIP23" s="220"/>
      <c r="MIQ23" s="220"/>
      <c r="MIR23" s="220"/>
      <c r="MIS23" s="220"/>
      <c r="MIT23" s="220"/>
      <c r="MIU23" s="220"/>
      <c r="MIV23" s="220"/>
      <c r="MIW23" s="220"/>
      <c r="MIX23" s="220"/>
      <c r="MIY23" s="220"/>
      <c r="MIZ23" s="220"/>
      <c r="MJA23" s="220"/>
      <c r="MJB23" s="220"/>
      <c r="MJC23" s="220"/>
      <c r="MJD23" s="220"/>
      <c r="MJE23" s="220"/>
      <c r="MJF23" s="220"/>
      <c r="MJG23" s="220"/>
      <c r="MJH23" s="220"/>
      <c r="MJI23" s="220"/>
      <c r="MJJ23" s="220"/>
      <c r="MJK23" s="220"/>
      <c r="MJL23" s="220"/>
      <c r="MJM23" s="220"/>
      <c r="MJN23" s="220"/>
      <c r="MJO23" s="220"/>
      <c r="MJP23" s="220"/>
      <c r="MJQ23" s="220"/>
      <c r="MJR23" s="220"/>
      <c r="MJS23" s="220"/>
      <c r="MJT23" s="220"/>
      <c r="MJU23" s="220"/>
      <c r="MJV23" s="220"/>
      <c r="MJW23" s="220"/>
      <c r="MJX23" s="220"/>
      <c r="MJY23" s="220"/>
      <c r="MJZ23" s="220"/>
      <c r="MKA23" s="220"/>
      <c r="MKB23" s="220"/>
      <c r="MKC23" s="220"/>
      <c r="MKD23" s="220"/>
      <c r="MKE23" s="220"/>
      <c r="MKF23" s="220"/>
      <c r="MKG23" s="220"/>
      <c r="MKH23" s="220"/>
      <c r="MKI23" s="220"/>
      <c r="MKJ23" s="220"/>
      <c r="MKK23" s="220"/>
      <c r="MKL23" s="220"/>
      <c r="MKM23" s="220"/>
      <c r="MKN23" s="220"/>
      <c r="MKO23" s="220"/>
      <c r="MKP23" s="220"/>
      <c r="MKQ23" s="220"/>
      <c r="MKR23" s="220"/>
      <c r="MKS23" s="220"/>
      <c r="MKT23" s="220"/>
      <c r="MKU23" s="220"/>
      <c r="MKV23" s="220"/>
      <c r="MKW23" s="220"/>
      <c r="MKX23" s="220"/>
      <c r="MKY23" s="220"/>
      <c r="MKZ23" s="220"/>
      <c r="MLA23" s="220"/>
      <c r="MLB23" s="220"/>
      <c r="MLC23" s="220"/>
      <c r="MLD23" s="220"/>
      <c r="MLE23" s="220"/>
      <c r="MLF23" s="220"/>
      <c r="MLG23" s="220"/>
      <c r="MLH23" s="220"/>
      <c r="MLI23" s="220"/>
      <c r="MLJ23" s="220"/>
      <c r="MLK23" s="220"/>
      <c r="MLL23" s="220"/>
      <c r="MLM23" s="220"/>
      <c r="MLN23" s="220"/>
      <c r="MLO23" s="220"/>
      <c r="MLP23" s="220"/>
      <c r="MLQ23" s="220"/>
      <c r="MLR23" s="220"/>
      <c r="MLS23" s="220"/>
      <c r="MLT23" s="220"/>
      <c r="MLU23" s="220"/>
      <c r="MLV23" s="220"/>
      <c r="MLW23" s="220"/>
      <c r="MLX23" s="220"/>
      <c r="MLY23" s="220"/>
      <c r="MLZ23" s="220"/>
      <c r="MMA23" s="220"/>
      <c r="MMB23" s="220"/>
      <c r="MMC23" s="220"/>
      <c r="MMD23" s="220"/>
      <c r="MME23" s="220"/>
      <c r="MMF23" s="220"/>
      <c r="MMG23" s="220"/>
      <c r="MMH23" s="220"/>
      <c r="MMI23" s="220"/>
      <c r="MMJ23" s="220"/>
      <c r="MMK23" s="220"/>
      <c r="MML23" s="220"/>
      <c r="MMM23" s="220"/>
      <c r="MMN23" s="220"/>
      <c r="MMO23" s="220"/>
      <c r="MMP23" s="220"/>
      <c r="MMQ23" s="220"/>
      <c r="MMR23" s="220"/>
      <c r="MMS23" s="220"/>
      <c r="MMT23" s="220"/>
      <c r="MMU23" s="220"/>
      <c r="MMV23" s="220"/>
      <c r="MMW23" s="220"/>
      <c r="MMX23" s="220"/>
      <c r="MMY23" s="220"/>
      <c r="MMZ23" s="220"/>
      <c r="MNA23" s="220"/>
      <c r="MNB23" s="220"/>
      <c r="MNC23" s="220"/>
      <c r="MND23" s="220"/>
      <c r="MNE23" s="220"/>
      <c r="MNF23" s="220"/>
      <c r="MNG23" s="220"/>
      <c r="MNH23" s="220"/>
      <c r="MNI23" s="220"/>
      <c r="MNJ23" s="220"/>
      <c r="MNK23" s="220"/>
      <c r="MNL23" s="220"/>
      <c r="MNM23" s="220"/>
      <c r="MNN23" s="220"/>
      <c r="MNO23" s="220"/>
      <c r="MNP23" s="220"/>
      <c r="MNQ23" s="220"/>
      <c r="MNR23" s="220"/>
      <c r="MNS23" s="220"/>
      <c r="MNT23" s="220"/>
      <c r="MNU23" s="220"/>
      <c r="MNV23" s="220"/>
      <c r="MNW23" s="220"/>
      <c r="MNX23" s="220"/>
      <c r="MNY23" s="220"/>
      <c r="MNZ23" s="220"/>
      <c r="MOA23" s="220"/>
      <c r="MOB23" s="220"/>
      <c r="MOC23" s="220"/>
      <c r="MOD23" s="220"/>
      <c r="MOE23" s="220"/>
      <c r="MOF23" s="220"/>
      <c r="MOG23" s="220"/>
      <c r="MOH23" s="220"/>
      <c r="MOI23" s="220"/>
      <c r="MOJ23" s="220"/>
      <c r="MOK23" s="220"/>
      <c r="MOL23" s="220"/>
      <c r="MOM23" s="220"/>
      <c r="MON23" s="220"/>
      <c r="MOO23" s="220"/>
      <c r="MOP23" s="220"/>
      <c r="MOQ23" s="220"/>
      <c r="MOR23" s="220"/>
      <c r="MOS23" s="220"/>
      <c r="MOT23" s="220"/>
      <c r="MOU23" s="220"/>
      <c r="MOV23" s="220"/>
      <c r="MOW23" s="220"/>
      <c r="MOX23" s="220"/>
      <c r="MOY23" s="220"/>
      <c r="MOZ23" s="220"/>
      <c r="MPA23" s="220"/>
      <c r="MPB23" s="220"/>
      <c r="MPC23" s="220"/>
      <c r="MPD23" s="220"/>
      <c r="MPE23" s="220"/>
      <c r="MPF23" s="220"/>
      <c r="MPG23" s="220"/>
      <c r="MPH23" s="220"/>
      <c r="MPI23" s="220"/>
      <c r="MPJ23" s="220"/>
      <c r="MPK23" s="220"/>
      <c r="MPL23" s="220"/>
      <c r="MPM23" s="220"/>
      <c r="MPN23" s="220"/>
      <c r="MPO23" s="220"/>
      <c r="MPP23" s="220"/>
      <c r="MPQ23" s="220"/>
      <c r="MPR23" s="220"/>
      <c r="MPS23" s="220"/>
      <c r="MPT23" s="220"/>
      <c r="MPU23" s="220"/>
      <c r="MPV23" s="220"/>
      <c r="MPW23" s="220"/>
      <c r="MPX23" s="220"/>
      <c r="MPY23" s="220"/>
      <c r="MPZ23" s="220"/>
      <c r="MQA23" s="220"/>
      <c r="MQB23" s="220"/>
      <c r="MQC23" s="220"/>
      <c r="MQD23" s="220"/>
      <c r="MQE23" s="220"/>
      <c r="MQF23" s="220"/>
      <c r="MQG23" s="220"/>
      <c r="MQH23" s="220"/>
      <c r="MQI23" s="220"/>
      <c r="MQJ23" s="220"/>
      <c r="MQK23" s="220"/>
      <c r="MQL23" s="220"/>
      <c r="MQM23" s="220"/>
      <c r="MQN23" s="220"/>
      <c r="MQO23" s="220"/>
      <c r="MQP23" s="220"/>
      <c r="MQQ23" s="220"/>
      <c r="MQR23" s="220"/>
      <c r="MQS23" s="220"/>
      <c r="MQT23" s="220"/>
      <c r="MQU23" s="220"/>
      <c r="MQV23" s="220"/>
      <c r="MQW23" s="220"/>
      <c r="MQX23" s="220"/>
      <c r="MQY23" s="220"/>
      <c r="MQZ23" s="220"/>
      <c r="MRA23" s="220"/>
      <c r="MRB23" s="220"/>
      <c r="MRC23" s="220"/>
      <c r="MRD23" s="220"/>
      <c r="MRE23" s="220"/>
      <c r="MRF23" s="220"/>
      <c r="MRG23" s="220"/>
      <c r="MRH23" s="220"/>
      <c r="MRI23" s="220"/>
      <c r="MRJ23" s="220"/>
      <c r="MRK23" s="220"/>
      <c r="MRL23" s="220"/>
      <c r="MRM23" s="220"/>
      <c r="MRN23" s="220"/>
      <c r="MRO23" s="220"/>
      <c r="MRP23" s="220"/>
      <c r="MRQ23" s="220"/>
      <c r="MRR23" s="220"/>
      <c r="MRS23" s="220"/>
      <c r="MRT23" s="220"/>
      <c r="MRU23" s="220"/>
      <c r="MRV23" s="220"/>
      <c r="MRW23" s="220"/>
      <c r="MRX23" s="220"/>
      <c r="MRY23" s="220"/>
      <c r="MRZ23" s="220"/>
      <c r="MSA23" s="220"/>
      <c r="MSB23" s="220"/>
      <c r="MSC23" s="220"/>
      <c r="MSD23" s="220"/>
      <c r="MSE23" s="220"/>
      <c r="MSF23" s="220"/>
      <c r="MSG23" s="220"/>
      <c r="MSH23" s="220"/>
      <c r="MSI23" s="220"/>
      <c r="MSJ23" s="220"/>
      <c r="MSK23" s="220"/>
      <c r="MSL23" s="220"/>
      <c r="MSM23" s="220"/>
      <c r="MSN23" s="220"/>
      <c r="MSO23" s="220"/>
      <c r="MSP23" s="220"/>
      <c r="MSQ23" s="220"/>
      <c r="MSR23" s="220"/>
      <c r="MSS23" s="220"/>
      <c r="MST23" s="220"/>
      <c r="MSU23" s="220"/>
      <c r="MSV23" s="220"/>
      <c r="MSW23" s="220"/>
      <c r="MSX23" s="220"/>
      <c r="MSY23" s="220"/>
      <c r="MSZ23" s="220"/>
      <c r="MTA23" s="220"/>
      <c r="MTB23" s="220"/>
      <c r="MTC23" s="220"/>
      <c r="MTD23" s="220"/>
      <c r="MTE23" s="220"/>
      <c r="MTF23" s="220"/>
      <c r="MTG23" s="220"/>
      <c r="MTH23" s="220"/>
      <c r="MTI23" s="220"/>
      <c r="MTJ23" s="220"/>
      <c r="MTK23" s="220"/>
      <c r="MTL23" s="220"/>
      <c r="MTM23" s="220"/>
      <c r="MTN23" s="220"/>
      <c r="MTO23" s="220"/>
      <c r="MTP23" s="220"/>
      <c r="MTQ23" s="220"/>
      <c r="MTR23" s="220"/>
      <c r="MTS23" s="220"/>
      <c r="MTT23" s="220"/>
      <c r="MTU23" s="220"/>
      <c r="MTV23" s="220"/>
      <c r="MTW23" s="220"/>
      <c r="MTX23" s="220"/>
      <c r="MTY23" s="220"/>
      <c r="MTZ23" s="220"/>
      <c r="MUA23" s="220"/>
      <c r="MUB23" s="220"/>
      <c r="MUC23" s="220"/>
      <c r="MUD23" s="220"/>
      <c r="MUE23" s="220"/>
      <c r="MUF23" s="220"/>
      <c r="MUG23" s="220"/>
      <c r="MUH23" s="220"/>
      <c r="MUI23" s="220"/>
      <c r="MUJ23" s="220"/>
      <c r="MUK23" s="220"/>
      <c r="MUL23" s="220"/>
      <c r="MUM23" s="220"/>
      <c r="MUN23" s="220"/>
      <c r="MUO23" s="220"/>
      <c r="MUP23" s="220"/>
      <c r="MUQ23" s="220"/>
      <c r="MUR23" s="220"/>
      <c r="MUS23" s="220"/>
      <c r="MUT23" s="220"/>
      <c r="MUU23" s="220"/>
      <c r="MUV23" s="220"/>
      <c r="MUW23" s="220"/>
      <c r="MUX23" s="220"/>
      <c r="MUY23" s="220"/>
      <c r="MUZ23" s="220"/>
      <c r="MVA23" s="220"/>
      <c r="MVB23" s="220"/>
      <c r="MVC23" s="220"/>
      <c r="MVD23" s="220"/>
      <c r="MVE23" s="220"/>
      <c r="MVF23" s="220"/>
      <c r="MVG23" s="220"/>
      <c r="MVH23" s="220"/>
      <c r="MVI23" s="220"/>
      <c r="MVJ23" s="220"/>
      <c r="MVK23" s="220"/>
      <c r="MVL23" s="220"/>
      <c r="MVM23" s="220"/>
      <c r="MVN23" s="220"/>
      <c r="MVO23" s="220"/>
      <c r="MVP23" s="220"/>
      <c r="MVQ23" s="220"/>
      <c r="MVR23" s="220"/>
      <c r="MVS23" s="220"/>
      <c r="MVT23" s="220"/>
      <c r="MVU23" s="220"/>
      <c r="MVV23" s="220"/>
      <c r="MVW23" s="220"/>
      <c r="MVX23" s="220"/>
      <c r="MVY23" s="220"/>
      <c r="MVZ23" s="220"/>
      <c r="MWA23" s="220"/>
      <c r="MWB23" s="220"/>
      <c r="MWC23" s="220"/>
      <c r="MWD23" s="220"/>
      <c r="MWE23" s="220"/>
      <c r="MWF23" s="220"/>
      <c r="MWG23" s="220"/>
      <c r="MWH23" s="220"/>
      <c r="MWI23" s="220"/>
      <c r="MWJ23" s="220"/>
      <c r="MWK23" s="220"/>
      <c r="MWL23" s="220"/>
      <c r="MWM23" s="220"/>
      <c r="MWN23" s="220"/>
      <c r="MWO23" s="220"/>
      <c r="MWP23" s="220"/>
      <c r="MWQ23" s="220"/>
      <c r="MWR23" s="220"/>
      <c r="MWS23" s="220"/>
      <c r="MWT23" s="220"/>
      <c r="MWU23" s="220"/>
      <c r="MWV23" s="220"/>
      <c r="MWW23" s="220"/>
      <c r="MWX23" s="220"/>
      <c r="MWY23" s="220"/>
      <c r="MWZ23" s="220"/>
      <c r="MXA23" s="220"/>
      <c r="MXB23" s="220"/>
      <c r="MXC23" s="220"/>
      <c r="MXD23" s="220"/>
      <c r="MXE23" s="220"/>
      <c r="MXF23" s="220"/>
      <c r="MXG23" s="220"/>
      <c r="MXH23" s="220"/>
      <c r="MXI23" s="220"/>
      <c r="MXJ23" s="220"/>
      <c r="MXK23" s="220"/>
      <c r="MXL23" s="220"/>
      <c r="MXM23" s="220"/>
      <c r="MXN23" s="220"/>
      <c r="MXO23" s="220"/>
      <c r="MXP23" s="220"/>
      <c r="MXQ23" s="220"/>
      <c r="MXR23" s="220"/>
      <c r="MXS23" s="220"/>
      <c r="MXT23" s="220"/>
      <c r="MXU23" s="220"/>
      <c r="MXV23" s="220"/>
      <c r="MXW23" s="220"/>
      <c r="MXX23" s="220"/>
      <c r="MXY23" s="220"/>
      <c r="MXZ23" s="220"/>
      <c r="MYA23" s="220"/>
      <c r="MYB23" s="220"/>
      <c r="MYC23" s="220"/>
      <c r="MYD23" s="220"/>
      <c r="MYE23" s="220"/>
      <c r="MYF23" s="220"/>
      <c r="MYG23" s="220"/>
      <c r="MYH23" s="220"/>
      <c r="MYI23" s="220"/>
      <c r="MYJ23" s="220"/>
      <c r="MYK23" s="220"/>
      <c r="MYL23" s="220"/>
      <c r="MYM23" s="220"/>
      <c r="MYN23" s="220"/>
      <c r="MYO23" s="220"/>
      <c r="MYP23" s="220"/>
      <c r="MYQ23" s="220"/>
      <c r="MYR23" s="220"/>
      <c r="MYS23" s="220"/>
      <c r="MYT23" s="220"/>
      <c r="MYU23" s="220"/>
      <c r="MYV23" s="220"/>
      <c r="MYW23" s="220"/>
      <c r="MYX23" s="220"/>
      <c r="MYY23" s="220"/>
      <c r="MYZ23" s="220"/>
      <c r="MZA23" s="220"/>
      <c r="MZB23" s="220"/>
      <c r="MZC23" s="220"/>
      <c r="MZD23" s="220"/>
      <c r="MZE23" s="220"/>
      <c r="MZF23" s="220"/>
      <c r="MZG23" s="220"/>
      <c r="MZH23" s="220"/>
      <c r="MZI23" s="220"/>
      <c r="MZJ23" s="220"/>
      <c r="MZK23" s="220"/>
      <c r="MZL23" s="220"/>
      <c r="MZM23" s="220"/>
      <c r="MZN23" s="220"/>
      <c r="MZO23" s="220"/>
      <c r="MZP23" s="220"/>
      <c r="MZQ23" s="220"/>
      <c r="MZR23" s="220"/>
      <c r="MZS23" s="220"/>
      <c r="MZT23" s="220"/>
      <c r="MZU23" s="220"/>
      <c r="MZV23" s="220"/>
      <c r="MZW23" s="220"/>
      <c r="MZX23" s="220"/>
      <c r="MZY23" s="220"/>
      <c r="MZZ23" s="220"/>
      <c r="NAA23" s="220"/>
      <c r="NAB23" s="220"/>
      <c r="NAC23" s="220"/>
      <c r="NAD23" s="220"/>
      <c r="NAE23" s="220"/>
      <c r="NAF23" s="220"/>
      <c r="NAG23" s="220"/>
      <c r="NAH23" s="220"/>
      <c r="NAI23" s="220"/>
      <c r="NAJ23" s="220"/>
      <c r="NAK23" s="220"/>
      <c r="NAL23" s="220"/>
      <c r="NAM23" s="220"/>
      <c r="NAN23" s="220"/>
      <c r="NAO23" s="220"/>
      <c r="NAP23" s="220"/>
      <c r="NAQ23" s="220"/>
      <c r="NAR23" s="220"/>
      <c r="NAS23" s="220"/>
      <c r="NAT23" s="220"/>
      <c r="NAU23" s="220"/>
      <c r="NAV23" s="220"/>
      <c r="NAW23" s="220"/>
      <c r="NAX23" s="220"/>
      <c r="NAY23" s="220"/>
      <c r="NAZ23" s="220"/>
      <c r="NBA23" s="220"/>
      <c r="NBB23" s="220"/>
      <c r="NBC23" s="220"/>
      <c r="NBD23" s="220"/>
      <c r="NBE23" s="220"/>
      <c r="NBF23" s="220"/>
      <c r="NBG23" s="220"/>
      <c r="NBH23" s="220"/>
      <c r="NBI23" s="220"/>
      <c r="NBJ23" s="220"/>
      <c r="NBK23" s="220"/>
      <c r="NBL23" s="220"/>
      <c r="NBM23" s="220"/>
      <c r="NBN23" s="220"/>
      <c r="NBO23" s="220"/>
      <c r="NBP23" s="220"/>
      <c r="NBQ23" s="220"/>
      <c r="NBR23" s="220"/>
      <c r="NBS23" s="220"/>
      <c r="NBT23" s="220"/>
      <c r="NBU23" s="220"/>
      <c r="NBV23" s="220"/>
      <c r="NBW23" s="220"/>
      <c r="NBX23" s="220"/>
      <c r="NBY23" s="220"/>
      <c r="NBZ23" s="220"/>
      <c r="NCA23" s="220"/>
      <c r="NCB23" s="220"/>
      <c r="NCC23" s="220"/>
      <c r="NCD23" s="220"/>
      <c r="NCE23" s="220"/>
      <c r="NCF23" s="220"/>
      <c r="NCG23" s="220"/>
      <c r="NCH23" s="220"/>
      <c r="NCI23" s="220"/>
      <c r="NCJ23" s="220"/>
      <c r="NCK23" s="220"/>
      <c r="NCL23" s="220"/>
      <c r="NCM23" s="220"/>
      <c r="NCN23" s="220"/>
      <c r="NCO23" s="220"/>
      <c r="NCP23" s="220"/>
      <c r="NCQ23" s="220"/>
      <c r="NCR23" s="220"/>
      <c r="NCS23" s="220"/>
      <c r="NCT23" s="220"/>
      <c r="NCU23" s="220"/>
      <c r="NCV23" s="220"/>
      <c r="NCW23" s="220"/>
      <c r="NCX23" s="220"/>
      <c r="NCY23" s="220"/>
      <c r="NCZ23" s="220"/>
      <c r="NDA23" s="220"/>
      <c r="NDB23" s="220"/>
      <c r="NDC23" s="220"/>
      <c r="NDD23" s="220"/>
      <c r="NDE23" s="220"/>
      <c r="NDF23" s="220"/>
      <c r="NDG23" s="220"/>
      <c r="NDH23" s="220"/>
      <c r="NDI23" s="220"/>
      <c r="NDJ23" s="220"/>
      <c r="NDK23" s="220"/>
      <c r="NDL23" s="220"/>
      <c r="NDM23" s="220"/>
      <c r="NDN23" s="220"/>
      <c r="NDO23" s="220"/>
      <c r="NDP23" s="220"/>
      <c r="NDQ23" s="220"/>
      <c r="NDR23" s="220"/>
      <c r="NDS23" s="220"/>
      <c r="NDT23" s="220"/>
      <c r="NDU23" s="220"/>
      <c r="NDV23" s="220"/>
      <c r="NDW23" s="220"/>
      <c r="NDX23" s="220"/>
      <c r="NDY23" s="220"/>
      <c r="NDZ23" s="220"/>
      <c r="NEA23" s="220"/>
      <c r="NEB23" s="220"/>
      <c r="NEC23" s="220"/>
      <c r="NED23" s="220"/>
      <c r="NEE23" s="220"/>
      <c r="NEF23" s="220"/>
      <c r="NEG23" s="220"/>
      <c r="NEH23" s="220"/>
      <c r="NEI23" s="220"/>
      <c r="NEJ23" s="220"/>
      <c r="NEK23" s="220"/>
      <c r="NEL23" s="220"/>
      <c r="NEM23" s="220"/>
      <c r="NEN23" s="220"/>
      <c r="NEO23" s="220"/>
      <c r="NEP23" s="220"/>
      <c r="NEQ23" s="220"/>
      <c r="NER23" s="220"/>
      <c r="NES23" s="220"/>
      <c r="NET23" s="220"/>
      <c r="NEU23" s="220"/>
      <c r="NEV23" s="220"/>
      <c r="NEW23" s="220"/>
      <c r="NEX23" s="220"/>
      <c r="NEY23" s="220"/>
      <c r="NEZ23" s="220"/>
      <c r="NFA23" s="220"/>
      <c r="NFB23" s="220"/>
      <c r="NFC23" s="220"/>
      <c r="NFD23" s="220"/>
      <c r="NFE23" s="220"/>
      <c r="NFF23" s="220"/>
      <c r="NFG23" s="220"/>
      <c r="NFH23" s="220"/>
      <c r="NFI23" s="220"/>
      <c r="NFJ23" s="220"/>
      <c r="NFK23" s="220"/>
      <c r="NFL23" s="220"/>
      <c r="NFM23" s="220"/>
      <c r="NFN23" s="220"/>
      <c r="NFO23" s="220"/>
      <c r="NFP23" s="220"/>
      <c r="NFQ23" s="220"/>
      <c r="NFR23" s="220"/>
      <c r="NFS23" s="220"/>
      <c r="NFT23" s="220"/>
      <c r="NFU23" s="220"/>
      <c r="NFV23" s="220"/>
      <c r="NFW23" s="220"/>
      <c r="NFX23" s="220"/>
      <c r="NFY23" s="220"/>
      <c r="NFZ23" s="220"/>
      <c r="NGA23" s="220"/>
      <c r="NGB23" s="220"/>
      <c r="NGC23" s="220"/>
      <c r="NGD23" s="220"/>
      <c r="NGE23" s="220"/>
      <c r="NGF23" s="220"/>
      <c r="NGG23" s="220"/>
      <c r="NGH23" s="220"/>
      <c r="NGI23" s="220"/>
      <c r="NGJ23" s="220"/>
      <c r="NGK23" s="220"/>
      <c r="NGL23" s="220"/>
      <c r="NGM23" s="220"/>
      <c r="NGN23" s="220"/>
      <c r="NGO23" s="220"/>
      <c r="NGP23" s="220"/>
      <c r="NGQ23" s="220"/>
      <c r="NGR23" s="220"/>
      <c r="NGS23" s="220"/>
      <c r="NGT23" s="220"/>
      <c r="NGU23" s="220"/>
      <c r="NGV23" s="220"/>
      <c r="NGW23" s="220"/>
      <c r="NGX23" s="220"/>
      <c r="NGY23" s="220"/>
      <c r="NGZ23" s="220"/>
      <c r="NHA23" s="220"/>
      <c r="NHB23" s="220"/>
      <c r="NHC23" s="220"/>
      <c r="NHD23" s="220"/>
      <c r="NHE23" s="220"/>
      <c r="NHF23" s="220"/>
      <c r="NHG23" s="220"/>
      <c r="NHH23" s="220"/>
      <c r="NHI23" s="220"/>
      <c r="NHJ23" s="220"/>
      <c r="NHK23" s="220"/>
      <c r="NHL23" s="220"/>
      <c r="NHM23" s="220"/>
      <c r="NHN23" s="220"/>
      <c r="NHO23" s="220"/>
      <c r="NHP23" s="220"/>
      <c r="NHQ23" s="220"/>
      <c r="NHR23" s="220"/>
      <c r="NHS23" s="220"/>
      <c r="NHT23" s="220"/>
      <c r="NHU23" s="220"/>
      <c r="NHV23" s="220"/>
      <c r="NHW23" s="220"/>
      <c r="NHX23" s="220"/>
      <c r="NHY23" s="220"/>
      <c r="NHZ23" s="220"/>
      <c r="NIA23" s="220"/>
      <c r="NIB23" s="220"/>
      <c r="NIC23" s="220"/>
      <c r="NID23" s="220"/>
      <c r="NIE23" s="220"/>
      <c r="NIF23" s="220"/>
      <c r="NIG23" s="220"/>
      <c r="NIH23" s="220"/>
      <c r="NII23" s="220"/>
      <c r="NIJ23" s="220"/>
      <c r="NIK23" s="220"/>
      <c r="NIL23" s="220"/>
      <c r="NIM23" s="220"/>
      <c r="NIN23" s="220"/>
      <c r="NIO23" s="220"/>
      <c r="NIP23" s="220"/>
      <c r="NIQ23" s="220"/>
      <c r="NIR23" s="220"/>
      <c r="NIS23" s="220"/>
      <c r="NIT23" s="220"/>
      <c r="NIU23" s="220"/>
      <c r="NIV23" s="220"/>
      <c r="NIW23" s="220"/>
      <c r="NIX23" s="220"/>
      <c r="NIY23" s="220"/>
      <c r="NIZ23" s="220"/>
      <c r="NJA23" s="220"/>
      <c r="NJB23" s="220"/>
      <c r="NJC23" s="220"/>
      <c r="NJD23" s="220"/>
      <c r="NJE23" s="220"/>
      <c r="NJF23" s="220"/>
      <c r="NJG23" s="220"/>
      <c r="NJH23" s="220"/>
      <c r="NJI23" s="220"/>
      <c r="NJJ23" s="220"/>
      <c r="NJK23" s="220"/>
      <c r="NJL23" s="220"/>
      <c r="NJM23" s="220"/>
      <c r="NJN23" s="220"/>
      <c r="NJO23" s="220"/>
      <c r="NJP23" s="220"/>
      <c r="NJQ23" s="220"/>
      <c r="NJR23" s="220"/>
      <c r="NJS23" s="220"/>
      <c r="NJT23" s="220"/>
      <c r="NJU23" s="220"/>
      <c r="NJV23" s="220"/>
      <c r="NJW23" s="220"/>
      <c r="NJX23" s="220"/>
      <c r="NJY23" s="220"/>
      <c r="NJZ23" s="220"/>
      <c r="NKA23" s="220"/>
      <c r="NKB23" s="220"/>
      <c r="NKC23" s="220"/>
      <c r="NKD23" s="220"/>
      <c r="NKE23" s="220"/>
      <c r="NKF23" s="220"/>
      <c r="NKG23" s="220"/>
      <c r="NKH23" s="220"/>
      <c r="NKI23" s="220"/>
      <c r="NKJ23" s="220"/>
      <c r="NKK23" s="220"/>
      <c r="NKL23" s="220"/>
      <c r="NKM23" s="220"/>
      <c r="NKN23" s="220"/>
      <c r="NKO23" s="220"/>
      <c r="NKP23" s="220"/>
      <c r="NKQ23" s="220"/>
      <c r="NKR23" s="220"/>
      <c r="NKS23" s="220"/>
      <c r="NKT23" s="220"/>
      <c r="NKU23" s="220"/>
      <c r="NKV23" s="220"/>
      <c r="NKW23" s="220"/>
      <c r="NKX23" s="220"/>
      <c r="NKY23" s="220"/>
      <c r="NKZ23" s="220"/>
      <c r="NLA23" s="220"/>
      <c r="NLB23" s="220"/>
      <c r="NLC23" s="220"/>
      <c r="NLD23" s="220"/>
      <c r="NLE23" s="220"/>
      <c r="NLF23" s="220"/>
      <c r="NLG23" s="220"/>
      <c r="NLH23" s="220"/>
      <c r="NLI23" s="220"/>
      <c r="NLJ23" s="220"/>
      <c r="NLK23" s="220"/>
      <c r="NLL23" s="220"/>
      <c r="NLM23" s="220"/>
      <c r="NLN23" s="220"/>
      <c r="NLO23" s="220"/>
      <c r="NLP23" s="220"/>
      <c r="NLQ23" s="220"/>
      <c r="NLR23" s="220"/>
      <c r="NLS23" s="220"/>
      <c r="NLT23" s="220"/>
      <c r="NLU23" s="220"/>
      <c r="NLV23" s="220"/>
      <c r="NLW23" s="220"/>
      <c r="NLX23" s="220"/>
      <c r="NLY23" s="220"/>
      <c r="NLZ23" s="220"/>
      <c r="NMA23" s="220"/>
      <c r="NMB23" s="220"/>
      <c r="NMC23" s="220"/>
      <c r="NMD23" s="220"/>
      <c r="NME23" s="220"/>
      <c r="NMF23" s="220"/>
      <c r="NMG23" s="220"/>
      <c r="NMH23" s="220"/>
      <c r="NMI23" s="220"/>
      <c r="NMJ23" s="220"/>
      <c r="NMK23" s="220"/>
      <c r="NML23" s="220"/>
      <c r="NMM23" s="220"/>
      <c r="NMN23" s="220"/>
      <c r="NMO23" s="220"/>
      <c r="NMP23" s="220"/>
      <c r="NMQ23" s="220"/>
      <c r="NMR23" s="220"/>
      <c r="NMS23" s="220"/>
      <c r="NMT23" s="220"/>
      <c r="NMU23" s="220"/>
      <c r="NMV23" s="220"/>
      <c r="NMW23" s="220"/>
      <c r="NMX23" s="220"/>
      <c r="NMY23" s="220"/>
      <c r="NMZ23" s="220"/>
      <c r="NNA23" s="220"/>
      <c r="NNB23" s="220"/>
      <c r="NNC23" s="220"/>
      <c r="NND23" s="220"/>
      <c r="NNE23" s="220"/>
      <c r="NNF23" s="220"/>
      <c r="NNG23" s="220"/>
      <c r="NNH23" s="220"/>
      <c r="NNI23" s="220"/>
      <c r="NNJ23" s="220"/>
      <c r="NNK23" s="220"/>
      <c r="NNL23" s="220"/>
      <c r="NNM23" s="220"/>
      <c r="NNN23" s="220"/>
      <c r="NNO23" s="220"/>
      <c r="NNP23" s="220"/>
      <c r="NNQ23" s="220"/>
      <c r="NNR23" s="220"/>
      <c r="NNS23" s="220"/>
      <c r="NNT23" s="220"/>
      <c r="NNU23" s="220"/>
      <c r="NNV23" s="220"/>
      <c r="NNW23" s="220"/>
      <c r="NNX23" s="220"/>
      <c r="NNY23" s="220"/>
      <c r="NNZ23" s="220"/>
      <c r="NOA23" s="220"/>
      <c r="NOB23" s="220"/>
      <c r="NOC23" s="220"/>
      <c r="NOD23" s="220"/>
      <c r="NOE23" s="220"/>
      <c r="NOF23" s="220"/>
      <c r="NOG23" s="220"/>
      <c r="NOH23" s="220"/>
      <c r="NOI23" s="220"/>
      <c r="NOJ23" s="220"/>
      <c r="NOK23" s="220"/>
      <c r="NOL23" s="220"/>
      <c r="NOM23" s="220"/>
      <c r="NON23" s="220"/>
      <c r="NOO23" s="220"/>
      <c r="NOP23" s="220"/>
      <c r="NOQ23" s="220"/>
      <c r="NOR23" s="220"/>
      <c r="NOS23" s="220"/>
      <c r="NOT23" s="220"/>
      <c r="NOU23" s="220"/>
      <c r="NOV23" s="220"/>
      <c r="NOW23" s="220"/>
      <c r="NOX23" s="220"/>
      <c r="NOY23" s="220"/>
      <c r="NOZ23" s="220"/>
      <c r="NPA23" s="220"/>
      <c r="NPB23" s="220"/>
      <c r="NPC23" s="220"/>
      <c r="NPD23" s="220"/>
      <c r="NPE23" s="220"/>
      <c r="NPF23" s="220"/>
      <c r="NPG23" s="220"/>
      <c r="NPH23" s="220"/>
      <c r="NPI23" s="220"/>
      <c r="NPJ23" s="220"/>
      <c r="NPK23" s="220"/>
      <c r="NPL23" s="220"/>
      <c r="NPM23" s="220"/>
      <c r="NPN23" s="220"/>
      <c r="NPO23" s="220"/>
      <c r="NPP23" s="220"/>
      <c r="NPQ23" s="220"/>
      <c r="NPR23" s="220"/>
      <c r="NPS23" s="220"/>
      <c r="NPT23" s="220"/>
      <c r="NPU23" s="220"/>
      <c r="NPV23" s="220"/>
      <c r="NPW23" s="220"/>
      <c r="NPX23" s="220"/>
      <c r="NPY23" s="220"/>
      <c r="NPZ23" s="220"/>
      <c r="NQA23" s="220"/>
      <c r="NQB23" s="220"/>
      <c r="NQC23" s="220"/>
      <c r="NQD23" s="220"/>
      <c r="NQE23" s="220"/>
      <c r="NQF23" s="220"/>
      <c r="NQG23" s="220"/>
      <c r="NQH23" s="220"/>
      <c r="NQI23" s="220"/>
      <c r="NQJ23" s="220"/>
      <c r="NQK23" s="220"/>
      <c r="NQL23" s="220"/>
      <c r="NQM23" s="220"/>
      <c r="NQN23" s="220"/>
      <c r="NQO23" s="220"/>
      <c r="NQP23" s="220"/>
      <c r="NQQ23" s="220"/>
      <c r="NQR23" s="220"/>
      <c r="NQS23" s="220"/>
      <c r="NQT23" s="220"/>
      <c r="NQU23" s="220"/>
      <c r="NQV23" s="220"/>
      <c r="NQW23" s="220"/>
      <c r="NQX23" s="220"/>
      <c r="NQY23" s="220"/>
      <c r="NQZ23" s="220"/>
      <c r="NRA23" s="220"/>
      <c r="NRB23" s="220"/>
      <c r="NRC23" s="220"/>
      <c r="NRD23" s="220"/>
      <c r="NRE23" s="220"/>
      <c r="NRF23" s="220"/>
      <c r="NRG23" s="220"/>
      <c r="NRH23" s="220"/>
      <c r="NRI23" s="220"/>
      <c r="NRJ23" s="220"/>
      <c r="NRK23" s="220"/>
      <c r="NRL23" s="220"/>
      <c r="NRM23" s="220"/>
      <c r="NRN23" s="220"/>
      <c r="NRO23" s="220"/>
      <c r="NRP23" s="220"/>
      <c r="NRQ23" s="220"/>
      <c r="NRR23" s="220"/>
      <c r="NRS23" s="220"/>
      <c r="NRT23" s="220"/>
      <c r="NRU23" s="220"/>
      <c r="NRV23" s="220"/>
      <c r="NRW23" s="220"/>
      <c r="NRX23" s="220"/>
      <c r="NRY23" s="220"/>
      <c r="NRZ23" s="220"/>
      <c r="NSA23" s="220"/>
      <c r="NSB23" s="220"/>
      <c r="NSC23" s="220"/>
      <c r="NSD23" s="220"/>
      <c r="NSE23" s="220"/>
      <c r="NSF23" s="220"/>
      <c r="NSG23" s="220"/>
      <c r="NSH23" s="220"/>
      <c r="NSI23" s="220"/>
      <c r="NSJ23" s="220"/>
      <c r="NSK23" s="220"/>
      <c r="NSL23" s="220"/>
      <c r="NSM23" s="220"/>
      <c r="NSN23" s="220"/>
      <c r="NSO23" s="220"/>
      <c r="NSP23" s="220"/>
      <c r="NSQ23" s="220"/>
      <c r="NSR23" s="220"/>
      <c r="NSS23" s="220"/>
      <c r="NST23" s="220"/>
      <c r="NSU23" s="220"/>
      <c r="NSV23" s="220"/>
      <c r="NSW23" s="220"/>
      <c r="NSX23" s="220"/>
      <c r="NSY23" s="220"/>
      <c r="NSZ23" s="220"/>
      <c r="NTA23" s="220"/>
      <c r="NTB23" s="220"/>
      <c r="NTC23" s="220"/>
      <c r="NTD23" s="220"/>
      <c r="NTE23" s="220"/>
      <c r="NTF23" s="220"/>
      <c r="NTG23" s="220"/>
      <c r="NTH23" s="220"/>
      <c r="NTI23" s="220"/>
      <c r="NTJ23" s="220"/>
      <c r="NTK23" s="220"/>
      <c r="NTL23" s="220"/>
      <c r="NTM23" s="220"/>
      <c r="NTN23" s="220"/>
      <c r="NTO23" s="220"/>
      <c r="NTP23" s="220"/>
      <c r="NTQ23" s="220"/>
      <c r="NTR23" s="220"/>
      <c r="NTS23" s="220"/>
      <c r="NTT23" s="220"/>
      <c r="NTU23" s="220"/>
      <c r="NTV23" s="220"/>
      <c r="NTW23" s="220"/>
      <c r="NTX23" s="220"/>
      <c r="NTY23" s="220"/>
      <c r="NTZ23" s="220"/>
      <c r="NUA23" s="220"/>
      <c r="NUB23" s="220"/>
      <c r="NUC23" s="220"/>
      <c r="NUD23" s="220"/>
      <c r="NUE23" s="220"/>
      <c r="NUF23" s="220"/>
      <c r="NUG23" s="220"/>
      <c r="NUH23" s="220"/>
      <c r="NUI23" s="220"/>
      <c r="NUJ23" s="220"/>
      <c r="NUK23" s="220"/>
      <c r="NUL23" s="220"/>
      <c r="NUM23" s="220"/>
      <c r="NUN23" s="220"/>
      <c r="NUO23" s="220"/>
      <c r="NUP23" s="220"/>
      <c r="NUQ23" s="220"/>
      <c r="NUR23" s="220"/>
      <c r="NUS23" s="220"/>
      <c r="NUT23" s="220"/>
      <c r="NUU23" s="220"/>
      <c r="NUV23" s="220"/>
      <c r="NUW23" s="220"/>
      <c r="NUX23" s="220"/>
      <c r="NUY23" s="220"/>
      <c r="NUZ23" s="220"/>
      <c r="NVA23" s="220"/>
      <c r="NVB23" s="220"/>
      <c r="NVC23" s="220"/>
      <c r="NVD23" s="220"/>
      <c r="NVE23" s="220"/>
      <c r="NVF23" s="220"/>
      <c r="NVG23" s="220"/>
      <c r="NVH23" s="220"/>
      <c r="NVI23" s="220"/>
      <c r="NVJ23" s="220"/>
      <c r="NVK23" s="220"/>
      <c r="NVL23" s="220"/>
      <c r="NVM23" s="220"/>
      <c r="NVN23" s="220"/>
      <c r="NVO23" s="220"/>
      <c r="NVP23" s="220"/>
      <c r="NVQ23" s="220"/>
      <c r="NVR23" s="220"/>
      <c r="NVS23" s="220"/>
      <c r="NVT23" s="220"/>
      <c r="NVU23" s="220"/>
      <c r="NVV23" s="220"/>
      <c r="NVW23" s="220"/>
      <c r="NVX23" s="220"/>
      <c r="NVY23" s="220"/>
      <c r="NVZ23" s="220"/>
      <c r="NWA23" s="220"/>
      <c r="NWB23" s="220"/>
      <c r="NWC23" s="220"/>
      <c r="NWD23" s="220"/>
      <c r="NWE23" s="220"/>
      <c r="NWF23" s="220"/>
      <c r="NWG23" s="220"/>
      <c r="NWH23" s="220"/>
      <c r="NWI23" s="220"/>
      <c r="NWJ23" s="220"/>
      <c r="NWK23" s="220"/>
      <c r="NWL23" s="220"/>
      <c r="NWM23" s="220"/>
      <c r="NWN23" s="220"/>
      <c r="NWO23" s="220"/>
      <c r="NWP23" s="220"/>
      <c r="NWQ23" s="220"/>
      <c r="NWR23" s="220"/>
      <c r="NWS23" s="220"/>
      <c r="NWT23" s="220"/>
      <c r="NWU23" s="220"/>
      <c r="NWV23" s="220"/>
      <c r="NWW23" s="220"/>
      <c r="NWX23" s="220"/>
      <c r="NWY23" s="220"/>
      <c r="NWZ23" s="220"/>
      <c r="NXA23" s="220"/>
      <c r="NXB23" s="220"/>
      <c r="NXC23" s="220"/>
      <c r="NXD23" s="220"/>
      <c r="NXE23" s="220"/>
      <c r="NXF23" s="220"/>
      <c r="NXG23" s="220"/>
      <c r="NXH23" s="220"/>
      <c r="NXI23" s="220"/>
      <c r="NXJ23" s="220"/>
      <c r="NXK23" s="220"/>
      <c r="NXL23" s="220"/>
      <c r="NXM23" s="220"/>
      <c r="NXN23" s="220"/>
      <c r="NXO23" s="220"/>
      <c r="NXP23" s="220"/>
      <c r="NXQ23" s="220"/>
      <c r="NXR23" s="220"/>
      <c r="NXS23" s="220"/>
      <c r="NXT23" s="220"/>
      <c r="NXU23" s="220"/>
      <c r="NXV23" s="220"/>
      <c r="NXW23" s="220"/>
      <c r="NXX23" s="220"/>
      <c r="NXY23" s="220"/>
      <c r="NXZ23" s="220"/>
      <c r="NYA23" s="220"/>
      <c r="NYB23" s="220"/>
      <c r="NYC23" s="220"/>
      <c r="NYD23" s="220"/>
      <c r="NYE23" s="220"/>
      <c r="NYF23" s="220"/>
      <c r="NYG23" s="220"/>
      <c r="NYH23" s="220"/>
      <c r="NYI23" s="220"/>
      <c r="NYJ23" s="220"/>
      <c r="NYK23" s="220"/>
      <c r="NYL23" s="220"/>
      <c r="NYM23" s="220"/>
      <c r="NYN23" s="220"/>
      <c r="NYO23" s="220"/>
      <c r="NYP23" s="220"/>
      <c r="NYQ23" s="220"/>
      <c r="NYR23" s="220"/>
      <c r="NYS23" s="220"/>
      <c r="NYT23" s="220"/>
      <c r="NYU23" s="220"/>
      <c r="NYV23" s="220"/>
      <c r="NYW23" s="220"/>
      <c r="NYX23" s="220"/>
      <c r="NYY23" s="220"/>
      <c r="NYZ23" s="220"/>
      <c r="NZA23" s="220"/>
      <c r="NZB23" s="220"/>
      <c r="NZC23" s="220"/>
      <c r="NZD23" s="220"/>
      <c r="NZE23" s="220"/>
      <c r="NZF23" s="220"/>
      <c r="NZG23" s="220"/>
      <c r="NZH23" s="220"/>
      <c r="NZI23" s="220"/>
      <c r="NZJ23" s="220"/>
      <c r="NZK23" s="220"/>
      <c r="NZL23" s="220"/>
      <c r="NZM23" s="220"/>
      <c r="NZN23" s="220"/>
      <c r="NZO23" s="220"/>
      <c r="NZP23" s="220"/>
      <c r="NZQ23" s="220"/>
      <c r="NZR23" s="220"/>
      <c r="NZS23" s="220"/>
      <c r="NZT23" s="220"/>
      <c r="NZU23" s="220"/>
      <c r="NZV23" s="220"/>
      <c r="NZW23" s="220"/>
      <c r="NZX23" s="220"/>
      <c r="NZY23" s="220"/>
      <c r="NZZ23" s="220"/>
      <c r="OAA23" s="220"/>
      <c r="OAB23" s="220"/>
      <c r="OAC23" s="220"/>
      <c r="OAD23" s="220"/>
      <c r="OAE23" s="220"/>
      <c r="OAF23" s="220"/>
      <c r="OAG23" s="220"/>
      <c r="OAH23" s="220"/>
      <c r="OAI23" s="220"/>
      <c r="OAJ23" s="220"/>
      <c r="OAK23" s="220"/>
      <c r="OAL23" s="220"/>
      <c r="OAM23" s="220"/>
      <c r="OAN23" s="220"/>
      <c r="OAO23" s="220"/>
      <c r="OAP23" s="220"/>
      <c r="OAQ23" s="220"/>
      <c r="OAR23" s="220"/>
      <c r="OAS23" s="220"/>
      <c r="OAT23" s="220"/>
      <c r="OAU23" s="220"/>
      <c r="OAV23" s="220"/>
      <c r="OAW23" s="220"/>
      <c r="OAX23" s="220"/>
      <c r="OAY23" s="220"/>
      <c r="OAZ23" s="220"/>
      <c r="OBA23" s="220"/>
      <c r="OBB23" s="220"/>
      <c r="OBC23" s="220"/>
      <c r="OBD23" s="220"/>
      <c r="OBE23" s="220"/>
      <c r="OBF23" s="220"/>
      <c r="OBG23" s="220"/>
      <c r="OBH23" s="220"/>
      <c r="OBI23" s="220"/>
      <c r="OBJ23" s="220"/>
      <c r="OBK23" s="220"/>
      <c r="OBL23" s="220"/>
      <c r="OBM23" s="220"/>
      <c r="OBN23" s="220"/>
      <c r="OBO23" s="220"/>
      <c r="OBP23" s="220"/>
      <c r="OBQ23" s="220"/>
      <c r="OBR23" s="220"/>
      <c r="OBS23" s="220"/>
      <c r="OBT23" s="220"/>
      <c r="OBU23" s="220"/>
      <c r="OBV23" s="220"/>
      <c r="OBW23" s="220"/>
      <c r="OBX23" s="220"/>
      <c r="OBY23" s="220"/>
      <c r="OBZ23" s="220"/>
      <c r="OCA23" s="220"/>
      <c r="OCB23" s="220"/>
      <c r="OCC23" s="220"/>
      <c r="OCD23" s="220"/>
      <c r="OCE23" s="220"/>
      <c r="OCF23" s="220"/>
      <c r="OCG23" s="220"/>
      <c r="OCH23" s="220"/>
      <c r="OCI23" s="220"/>
      <c r="OCJ23" s="220"/>
      <c r="OCK23" s="220"/>
      <c r="OCL23" s="220"/>
      <c r="OCM23" s="220"/>
      <c r="OCN23" s="220"/>
      <c r="OCO23" s="220"/>
      <c r="OCP23" s="220"/>
      <c r="OCQ23" s="220"/>
      <c r="OCR23" s="220"/>
      <c r="OCS23" s="220"/>
      <c r="OCT23" s="220"/>
      <c r="OCU23" s="220"/>
      <c r="OCV23" s="220"/>
      <c r="OCW23" s="220"/>
      <c r="OCX23" s="220"/>
      <c r="OCY23" s="220"/>
      <c r="OCZ23" s="220"/>
      <c r="ODA23" s="220"/>
      <c r="ODB23" s="220"/>
      <c r="ODC23" s="220"/>
      <c r="ODD23" s="220"/>
      <c r="ODE23" s="220"/>
      <c r="ODF23" s="220"/>
      <c r="ODG23" s="220"/>
      <c r="ODH23" s="220"/>
      <c r="ODI23" s="220"/>
      <c r="ODJ23" s="220"/>
      <c r="ODK23" s="220"/>
      <c r="ODL23" s="220"/>
      <c r="ODM23" s="220"/>
      <c r="ODN23" s="220"/>
      <c r="ODO23" s="220"/>
      <c r="ODP23" s="220"/>
      <c r="ODQ23" s="220"/>
      <c r="ODR23" s="220"/>
      <c r="ODS23" s="220"/>
      <c r="ODT23" s="220"/>
      <c r="ODU23" s="220"/>
      <c r="ODV23" s="220"/>
      <c r="ODW23" s="220"/>
      <c r="ODX23" s="220"/>
      <c r="ODY23" s="220"/>
      <c r="ODZ23" s="220"/>
      <c r="OEA23" s="220"/>
      <c r="OEB23" s="220"/>
      <c r="OEC23" s="220"/>
      <c r="OED23" s="220"/>
      <c r="OEE23" s="220"/>
      <c r="OEF23" s="220"/>
      <c r="OEG23" s="220"/>
      <c r="OEH23" s="220"/>
      <c r="OEI23" s="220"/>
      <c r="OEJ23" s="220"/>
      <c r="OEK23" s="220"/>
      <c r="OEL23" s="220"/>
      <c r="OEM23" s="220"/>
      <c r="OEN23" s="220"/>
      <c r="OEO23" s="220"/>
      <c r="OEP23" s="220"/>
      <c r="OEQ23" s="220"/>
      <c r="OER23" s="220"/>
      <c r="OES23" s="220"/>
      <c r="OET23" s="220"/>
      <c r="OEU23" s="220"/>
      <c r="OEV23" s="220"/>
      <c r="OEW23" s="220"/>
      <c r="OEX23" s="220"/>
      <c r="OEY23" s="220"/>
      <c r="OEZ23" s="220"/>
      <c r="OFA23" s="220"/>
      <c r="OFB23" s="220"/>
      <c r="OFC23" s="220"/>
      <c r="OFD23" s="220"/>
      <c r="OFE23" s="220"/>
      <c r="OFF23" s="220"/>
      <c r="OFG23" s="220"/>
      <c r="OFH23" s="220"/>
      <c r="OFI23" s="220"/>
      <c r="OFJ23" s="220"/>
      <c r="OFK23" s="220"/>
      <c r="OFL23" s="220"/>
      <c r="OFM23" s="220"/>
      <c r="OFN23" s="220"/>
      <c r="OFO23" s="220"/>
      <c r="OFP23" s="220"/>
      <c r="OFQ23" s="220"/>
      <c r="OFR23" s="220"/>
      <c r="OFS23" s="220"/>
      <c r="OFT23" s="220"/>
      <c r="OFU23" s="220"/>
      <c r="OFV23" s="220"/>
      <c r="OFW23" s="220"/>
      <c r="OFX23" s="220"/>
      <c r="OFY23" s="220"/>
      <c r="OFZ23" s="220"/>
      <c r="OGA23" s="220"/>
      <c r="OGB23" s="220"/>
      <c r="OGC23" s="220"/>
      <c r="OGD23" s="220"/>
      <c r="OGE23" s="220"/>
      <c r="OGF23" s="220"/>
      <c r="OGG23" s="220"/>
      <c r="OGH23" s="220"/>
      <c r="OGI23" s="220"/>
      <c r="OGJ23" s="220"/>
      <c r="OGK23" s="220"/>
      <c r="OGL23" s="220"/>
      <c r="OGM23" s="220"/>
      <c r="OGN23" s="220"/>
      <c r="OGO23" s="220"/>
      <c r="OGP23" s="220"/>
      <c r="OGQ23" s="220"/>
      <c r="OGR23" s="220"/>
      <c r="OGS23" s="220"/>
      <c r="OGT23" s="220"/>
      <c r="OGU23" s="220"/>
      <c r="OGV23" s="220"/>
      <c r="OGW23" s="220"/>
      <c r="OGX23" s="220"/>
      <c r="OGY23" s="220"/>
      <c r="OGZ23" s="220"/>
      <c r="OHA23" s="220"/>
      <c r="OHB23" s="220"/>
      <c r="OHC23" s="220"/>
      <c r="OHD23" s="220"/>
      <c r="OHE23" s="220"/>
      <c r="OHF23" s="220"/>
      <c r="OHG23" s="220"/>
      <c r="OHH23" s="220"/>
      <c r="OHI23" s="220"/>
      <c r="OHJ23" s="220"/>
      <c r="OHK23" s="220"/>
      <c r="OHL23" s="220"/>
      <c r="OHM23" s="220"/>
      <c r="OHN23" s="220"/>
      <c r="OHO23" s="220"/>
      <c r="OHP23" s="220"/>
      <c r="OHQ23" s="220"/>
      <c r="OHR23" s="220"/>
      <c r="OHS23" s="220"/>
      <c r="OHT23" s="220"/>
      <c r="OHU23" s="220"/>
      <c r="OHV23" s="220"/>
      <c r="OHW23" s="220"/>
      <c r="OHX23" s="220"/>
      <c r="OHY23" s="220"/>
      <c r="OHZ23" s="220"/>
      <c r="OIA23" s="220"/>
      <c r="OIB23" s="220"/>
      <c r="OIC23" s="220"/>
      <c r="OID23" s="220"/>
      <c r="OIE23" s="220"/>
      <c r="OIF23" s="220"/>
      <c r="OIG23" s="220"/>
      <c r="OIH23" s="220"/>
      <c r="OII23" s="220"/>
      <c r="OIJ23" s="220"/>
      <c r="OIK23" s="220"/>
      <c r="OIL23" s="220"/>
      <c r="OIM23" s="220"/>
      <c r="OIN23" s="220"/>
      <c r="OIO23" s="220"/>
      <c r="OIP23" s="220"/>
      <c r="OIQ23" s="220"/>
      <c r="OIR23" s="220"/>
      <c r="OIS23" s="220"/>
      <c r="OIT23" s="220"/>
      <c r="OIU23" s="220"/>
      <c r="OIV23" s="220"/>
      <c r="OIW23" s="220"/>
      <c r="OIX23" s="220"/>
      <c r="OIY23" s="220"/>
      <c r="OIZ23" s="220"/>
      <c r="OJA23" s="220"/>
      <c r="OJB23" s="220"/>
      <c r="OJC23" s="220"/>
      <c r="OJD23" s="220"/>
      <c r="OJE23" s="220"/>
      <c r="OJF23" s="220"/>
      <c r="OJG23" s="220"/>
      <c r="OJH23" s="220"/>
      <c r="OJI23" s="220"/>
      <c r="OJJ23" s="220"/>
      <c r="OJK23" s="220"/>
      <c r="OJL23" s="220"/>
      <c r="OJM23" s="220"/>
      <c r="OJN23" s="220"/>
      <c r="OJO23" s="220"/>
      <c r="OJP23" s="220"/>
      <c r="OJQ23" s="220"/>
      <c r="OJR23" s="220"/>
      <c r="OJS23" s="220"/>
      <c r="OJT23" s="220"/>
      <c r="OJU23" s="220"/>
      <c r="OJV23" s="220"/>
      <c r="OJW23" s="220"/>
      <c r="OJX23" s="220"/>
      <c r="OJY23" s="220"/>
      <c r="OJZ23" s="220"/>
      <c r="OKA23" s="220"/>
      <c r="OKB23" s="220"/>
      <c r="OKC23" s="220"/>
      <c r="OKD23" s="220"/>
      <c r="OKE23" s="220"/>
      <c r="OKF23" s="220"/>
      <c r="OKG23" s="220"/>
      <c r="OKH23" s="220"/>
      <c r="OKI23" s="220"/>
      <c r="OKJ23" s="220"/>
      <c r="OKK23" s="220"/>
      <c r="OKL23" s="220"/>
      <c r="OKM23" s="220"/>
      <c r="OKN23" s="220"/>
      <c r="OKO23" s="220"/>
      <c r="OKP23" s="220"/>
      <c r="OKQ23" s="220"/>
      <c r="OKR23" s="220"/>
      <c r="OKS23" s="220"/>
      <c r="OKT23" s="220"/>
      <c r="OKU23" s="220"/>
      <c r="OKV23" s="220"/>
      <c r="OKW23" s="220"/>
      <c r="OKX23" s="220"/>
      <c r="OKY23" s="220"/>
      <c r="OKZ23" s="220"/>
      <c r="OLA23" s="220"/>
      <c r="OLB23" s="220"/>
      <c r="OLC23" s="220"/>
      <c r="OLD23" s="220"/>
      <c r="OLE23" s="220"/>
      <c r="OLF23" s="220"/>
      <c r="OLG23" s="220"/>
      <c r="OLH23" s="220"/>
      <c r="OLI23" s="220"/>
      <c r="OLJ23" s="220"/>
      <c r="OLK23" s="220"/>
      <c r="OLL23" s="220"/>
      <c r="OLM23" s="220"/>
      <c r="OLN23" s="220"/>
      <c r="OLO23" s="220"/>
      <c r="OLP23" s="220"/>
      <c r="OLQ23" s="220"/>
      <c r="OLR23" s="220"/>
      <c r="OLS23" s="220"/>
      <c r="OLT23" s="220"/>
      <c r="OLU23" s="220"/>
      <c r="OLV23" s="220"/>
      <c r="OLW23" s="220"/>
      <c r="OLX23" s="220"/>
      <c r="OLY23" s="220"/>
      <c r="OLZ23" s="220"/>
      <c r="OMA23" s="220"/>
      <c r="OMB23" s="220"/>
      <c r="OMC23" s="220"/>
      <c r="OMD23" s="220"/>
      <c r="OME23" s="220"/>
      <c r="OMF23" s="220"/>
      <c r="OMG23" s="220"/>
      <c r="OMH23" s="220"/>
      <c r="OMI23" s="220"/>
      <c r="OMJ23" s="220"/>
      <c r="OMK23" s="220"/>
      <c r="OML23" s="220"/>
      <c r="OMM23" s="220"/>
      <c r="OMN23" s="220"/>
      <c r="OMO23" s="220"/>
      <c r="OMP23" s="220"/>
      <c r="OMQ23" s="220"/>
      <c r="OMR23" s="220"/>
      <c r="OMS23" s="220"/>
      <c r="OMT23" s="220"/>
      <c r="OMU23" s="220"/>
      <c r="OMV23" s="220"/>
      <c r="OMW23" s="220"/>
      <c r="OMX23" s="220"/>
      <c r="OMY23" s="220"/>
      <c r="OMZ23" s="220"/>
      <c r="ONA23" s="220"/>
      <c r="ONB23" s="220"/>
      <c r="ONC23" s="220"/>
      <c r="OND23" s="220"/>
      <c r="ONE23" s="220"/>
      <c r="ONF23" s="220"/>
      <c r="ONG23" s="220"/>
      <c r="ONH23" s="220"/>
      <c r="ONI23" s="220"/>
      <c r="ONJ23" s="220"/>
      <c r="ONK23" s="220"/>
      <c r="ONL23" s="220"/>
      <c r="ONM23" s="220"/>
      <c r="ONN23" s="220"/>
      <c r="ONO23" s="220"/>
      <c r="ONP23" s="220"/>
      <c r="ONQ23" s="220"/>
      <c r="ONR23" s="220"/>
      <c r="ONS23" s="220"/>
      <c r="ONT23" s="220"/>
      <c r="ONU23" s="220"/>
      <c r="ONV23" s="220"/>
      <c r="ONW23" s="220"/>
      <c r="ONX23" s="220"/>
      <c r="ONY23" s="220"/>
      <c r="ONZ23" s="220"/>
      <c r="OOA23" s="220"/>
      <c r="OOB23" s="220"/>
      <c r="OOC23" s="220"/>
      <c r="OOD23" s="220"/>
      <c r="OOE23" s="220"/>
      <c r="OOF23" s="220"/>
      <c r="OOG23" s="220"/>
      <c r="OOH23" s="220"/>
      <c r="OOI23" s="220"/>
      <c r="OOJ23" s="220"/>
      <c r="OOK23" s="220"/>
      <c r="OOL23" s="220"/>
      <c r="OOM23" s="220"/>
      <c r="OON23" s="220"/>
      <c r="OOO23" s="220"/>
      <c r="OOP23" s="220"/>
      <c r="OOQ23" s="220"/>
      <c r="OOR23" s="220"/>
      <c r="OOS23" s="220"/>
      <c r="OOT23" s="220"/>
      <c r="OOU23" s="220"/>
      <c r="OOV23" s="220"/>
      <c r="OOW23" s="220"/>
      <c r="OOX23" s="220"/>
      <c r="OOY23" s="220"/>
      <c r="OOZ23" s="220"/>
      <c r="OPA23" s="220"/>
      <c r="OPB23" s="220"/>
      <c r="OPC23" s="220"/>
      <c r="OPD23" s="220"/>
      <c r="OPE23" s="220"/>
      <c r="OPF23" s="220"/>
      <c r="OPG23" s="220"/>
      <c r="OPH23" s="220"/>
      <c r="OPI23" s="220"/>
      <c r="OPJ23" s="220"/>
      <c r="OPK23" s="220"/>
      <c r="OPL23" s="220"/>
      <c r="OPM23" s="220"/>
      <c r="OPN23" s="220"/>
      <c r="OPO23" s="220"/>
      <c r="OPP23" s="220"/>
      <c r="OPQ23" s="220"/>
      <c r="OPR23" s="220"/>
      <c r="OPS23" s="220"/>
      <c r="OPT23" s="220"/>
      <c r="OPU23" s="220"/>
      <c r="OPV23" s="220"/>
      <c r="OPW23" s="220"/>
      <c r="OPX23" s="220"/>
      <c r="OPY23" s="220"/>
      <c r="OPZ23" s="220"/>
      <c r="OQA23" s="220"/>
      <c r="OQB23" s="220"/>
      <c r="OQC23" s="220"/>
      <c r="OQD23" s="220"/>
      <c r="OQE23" s="220"/>
      <c r="OQF23" s="220"/>
      <c r="OQG23" s="220"/>
      <c r="OQH23" s="220"/>
      <c r="OQI23" s="220"/>
      <c r="OQJ23" s="220"/>
      <c r="OQK23" s="220"/>
      <c r="OQL23" s="220"/>
      <c r="OQM23" s="220"/>
      <c r="OQN23" s="220"/>
      <c r="OQO23" s="220"/>
      <c r="OQP23" s="220"/>
      <c r="OQQ23" s="220"/>
      <c r="OQR23" s="220"/>
      <c r="OQS23" s="220"/>
      <c r="OQT23" s="220"/>
      <c r="OQU23" s="220"/>
      <c r="OQV23" s="220"/>
      <c r="OQW23" s="220"/>
      <c r="OQX23" s="220"/>
      <c r="OQY23" s="220"/>
      <c r="OQZ23" s="220"/>
      <c r="ORA23" s="220"/>
      <c r="ORB23" s="220"/>
      <c r="ORC23" s="220"/>
      <c r="ORD23" s="220"/>
      <c r="ORE23" s="220"/>
      <c r="ORF23" s="220"/>
      <c r="ORG23" s="220"/>
      <c r="ORH23" s="220"/>
      <c r="ORI23" s="220"/>
      <c r="ORJ23" s="220"/>
      <c r="ORK23" s="220"/>
      <c r="ORL23" s="220"/>
      <c r="ORM23" s="220"/>
      <c r="ORN23" s="220"/>
      <c r="ORO23" s="220"/>
      <c r="ORP23" s="220"/>
      <c r="ORQ23" s="220"/>
      <c r="ORR23" s="220"/>
      <c r="ORS23" s="220"/>
      <c r="ORT23" s="220"/>
      <c r="ORU23" s="220"/>
      <c r="ORV23" s="220"/>
      <c r="ORW23" s="220"/>
      <c r="ORX23" s="220"/>
      <c r="ORY23" s="220"/>
      <c r="ORZ23" s="220"/>
      <c r="OSA23" s="220"/>
      <c r="OSB23" s="220"/>
      <c r="OSC23" s="220"/>
      <c r="OSD23" s="220"/>
      <c r="OSE23" s="220"/>
      <c r="OSF23" s="220"/>
      <c r="OSG23" s="220"/>
      <c r="OSH23" s="220"/>
      <c r="OSI23" s="220"/>
      <c r="OSJ23" s="220"/>
      <c r="OSK23" s="220"/>
      <c r="OSL23" s="220"/>
      <c r="OSM23" s="220"/>
      <c r="OSN23" s="220"/>
      <c r="OSO23" s="220"/>
      <c r="OSP23" s="220"/>
      <c r="OSQ23" s="220"/>
      <c r="OSR23" s="220"/>
      <c r="OSS23" s="220"/>
      <c r="OST23" s="220"/>
      <c r="OSU23" s="220"/>
      <c r="OSV23" s="220"/>
      <c r="OSW23" s="220"/>
      <c r="OSX23" s="220"/>
      <c r="OSY23" s="220"/>
      <c r="OSZ23" s="220"/>
      <c r="OTA23" s="220"/>
      <c r="OTB23" s="220"/>
      <c r="OTC23" s="220"/>
      <c r="OTD23" s="220"/>
      <c r="OTE23" s="220"/>
      <c r="OTF23" s="220"/>
      <c r="OTG23" s="220"/>
      <c r="OTH23" s="220"/>
      <c r="OTI23" s="220"/>
      <c r="OTJ23" s="220"/>
      <c r="OTK23" s="220"/>
      <c r="OTL23" s="220"/>
      <c r="OTM23" s="220"/>
      <c r="OTN23" s="220"/>
      <c r="OTO23" s="220"/>
      <c r="OTP23" s="220"/>
      <c r="OTQ23" s="220"/>
      <c r="OTR23" s="220"/>
      <c r="OTS23" s="220"/>
      <c r="OTT23" s="220"/>
      <c r="OTU23" s="220"/>
      <c r="OTV23" s="220"/>
      <c r="OTW23" s="220"/>
      <c r="OTX23" s="220"/>
      <c r="OTY23" s="220"/>
      <c r="OTZ23" s="220"/>
      <c r="OUA23" s="220"/>
      <c r="OUB23" s="220"/>
      <c r="OUC23" s="220"/>
      <c r="OUD23" s="220"/>
      <c r="OUE23" s="220"/>
      <c r="OUF23" s="220"/>
      <c r="OUG23" s="220"/>
      <c r="OUH23" s="220"/>
      <c r="OUI23" s="220"/>
      <c r="OUJ23" s="220"/>
      <c r="OUK23" s="220"/>
      <c r="OUL23" s="220"/>
      <c r="OUM23" s="220"/>
      <c r="OUN23" s="220"/>
      <c r="OUO23" s="220"/>
      <c r="OUP23" s="220"/>
      <c r="OUQ23" s="220"/>
      <c r="OUR23" s="220"/>
      <c r="OUS23" s="220"/>
      <c r="OUT23" s="220"/>
      <c r="OUU23" s="220"/>
      <c r="OUV23" s="220"/>
      <c r="OUW23" s="220"/>
      <c r="OUX23" s="220"/>
      <c r="OUY23" s="220"/>
      <c r="OUZ23" s="220"/>
      <c r="OVA23" s="220"/>
      <c r="OVB23" s="220"/>
      <c r="OVC23" s="220"/>
      <c r="OVD23" s="220"/>
      <c r="OVE23" s="220"/>
      <c r="OVF23" s="220"/>
      <c r="OVG23" s="220"/>
      <c r="OVH23" s="220"/>
      <c r="OVI23" s="220"/>
      <c r="OVJ23" s="220"/>
      <c r="OVK23" s="220"/>
      <c r="OVL23" s="220"/>
      <c r="OVM23" s="220"/>
      <c r="OVN23" s="220"/>
      <c r="OVO23" s="220"/>
      <c r="OVP23" s="220"/>
      <c r="OVQ23" s="220"/>
      <c r="OVR23" s="220"/>
      <c r="OVS23" s="220"/>
      <c r="OVT23" s="220"/>
      <c r="OVU23" s="220"/>
      <c r="OVV23" s="220"/>
      <c r="OVW23" s="220"/>
      <c r="OVX23" s="220"/>
      <c r="OVY23" s="220"/>
      <c r="OVZ23" s="220"/>
      <c r="OWA23" s="220"/>
      <c r="OWB23" s="220"/>
      <c r="OWC23" s="220"/>
      <c r="OWD23" s="220"/>
      <c r="OWE23" s="220"/>
      <c r="OWF23" s="220"/>
      <c r="OWG23" s="220"/>
      <c r="OWH23" s="220"/>
      <c r="OWI23" s="220"/>
      <c r="OWJ23" s="220"/>
      <c r="OWK23" s="220"/>
      <c r="OWL23" s="220"/>
      <c r="OWM23" s="220"/>
      <c r="OWN23" s="220"/>
      <c r="OWO23" s="220"/>
      <c r="OWP23" s="220"/>
      <c r="OWQ23" s="220"/>
      <c r="OWR23" s="220"/>
      <c r="OWS23" s="220"/>
      <c r="OWT23" s="220"/>
      <c r="OWU23" s="220"/>
      <c r="OWV23" s="220"/>
      <c r="OWW23" s="220"/>
      <c r="OWX23" s="220"/>
      <c r="OWY23" s="220"/>
      <c r="OWZ23" s="220"/>
      <c r="OXA23" s="220"/>
      <c r="OXB23" s="220"/>
      <c r="OXC23" s="220"/>
      <c r="OXD23" s="220"/>
      <c r="OXE23" s="220"/>
      <c r="OXF23" s="220"/>
      <c r="OXG23" s="220"/>
      <c r="OXH23" s="220"/>
      <c r="OXI23" s="220"/>
      <c r="OXJ23" s="220"/>
      <c r="OXK23" s="220"/>
      <c r="OXL23" s="220"/>
      <c r="OXM23" s="220"/>
      <c r="OXN23" s="220"/>
      <c r="OXO23" s="220"/>
      <c r="OXP23" s="220"/>
      <c r="OXQ23" s="220"/>
      <c r="OXR23" s="220"/>
      <c r="OXS23" s="220"/>
      <c r="OXT23" s="220"/>
      <c r="OXU23" s="220"/>
      <c r="OXV23" s="220"/>
      <c r="OXW23" s="220"/>
      <c r="OXX23" s="220"/>
      <c r="OXY23" s="220"/>
      <c r="OXZ23" s="220"/>
      <c r="OYA23" s="220"/>
      <c r="OYB23" s="220"/>
      <c r="OYC23" s="220"/>
      <c r="OYD23" s="220"/>
      <c r="OYE23" s="220"/>
      <c r="OYF23" s="220"/>
      <c r="OYG23" s="220"/>
      <c r="OYH23" s="220"/>
      <c r="OYI23" s="220"/>
      <c r="OYJ23" s="220"/>
      <c r="OYK23" s="220"/>
      <c r="OYL23" s="220"/>
      <c r="OYM23" s="220"/>
      <c r="OYN23" s="220"/>
      <c r="OYO23" s="220"/>
      <c r="OYP23" s="220"/>
      <c r="OYQ23" s="220"/>
      <c r="OYR23" s="220"/>
      <c r="OYS23" s="220"/>
      <c r="OYT23" s="220"/>
      <c r="OYU23" s="220"/>
      <c r="OYV23" s="220"/>
      <c r="OYW23" s="220"/>
      <c r="OYX23" s="220"/>
      <c r="OYY23" s="220"/>
      <c r="OYZ23" s="220"/>
      <c r="OZA23" s="220"/>
      <c r="OZB23" s="220"/>
      <c r="OZC23" s="220"/>
      <c r="OZD23" s="220"/>
      <c r="OZE23" s="220"/>
      <c r="OZF23" s="220"/>
      <c r="OZG23" s="220"/>
      <c r="OZH23" s="220"/>
      <c r="OZI23" s="220"/>
      <c r="OZJ23" s="220"/>
      <c r="OZK23" s="220"/>
      <c r="OZL23" s="220"/>
      <c r="OZM23" s="220"/>
      <c r="OZN23" s="220"/>
      <c r="OZO23" s="220"/>
      <c r="OZP23" s="220"/>
      <c r="OZQ23" s="220"/>
      <c r="OZR23" s="220"/>
      <c r="OZS23" s="220"/>
      <c r="OZT23" s="220"/>
      <c r="OZU23" s="220"/>
      <c r="OZV23" s="220"/>
      <c r="OZW23" s="220"/>
      <c r="OZX23" s="220"/>
      <c r="OZY23" s="220"/>
      <c r="OZZ23" s="220"/>
      <c r="PAA23" s="220"/>
      <c r="PAB23" s="220"/>
      <c r="PAC23" s="220"/>
      <c r="PAD23" s="220"/>
      <c r="PAE23" s="220"/>
      <c r="PAF23" s="220"/>
      <c r="PAG23" s="220"/>
      <c r="PAH23" s="220"/>
      <c r="PAI23" s="220"/>
      <c r="PAJ23" s="220"/>
      <c r="PAK23" s="220"/>
      <c r="PAL23" s="220"/>
      <c r="PAM23" s="220"/>
      <c r="PAN23" s="220"/>
      <c r="PAO23" s="220"/>
      <c r="PAP23" s="220"/>
      <c r="PAQ23" s="220"/>
      <c r="PAR23" s="220"/>
      <c r="PAS23" s="220"/>
      <c r="PAT23" s="220"/>
      <c r="PAU23" s="220"/>
      <c r="PAV23" s="220"/>
      <c r="PAW23" s="220"/>
      <c r="PAX23" s="220"/>
      <c r="PAY23" s="220"/>
      <c r="PAZ23" s="220"/>
      <c r="PBA23" s="220"/>
      <c r="PBB23" s="220"/>
      <c r="PBC23" s="220"/>
      <c r="PBD23" s="220"/>
      <c r="PBE23" s="220"/>
      <c r="PBF23" s="220"/>
      <c r="PBG23" s="220"/>
      <c r="PBH23" s="220"/>
      <c r="PBI23" s="220"/>
      <c r="PBJ23" s="220"/>
      <c r="PBK23" s="220"/>
      <c r="PBL23" s="220"/>
      <c r="PBM23" s="220"/>
      <c r="PBN23" s="220"/>
      <c r="PBO23" s="220"/>
      <c r="PBP23" s="220"/>
      <c r="PBQ23" s="220"/>
      <c r="PBR23" s="220"/>
      <c r="PBS23" s="220"/>
      <c r="PBT23" s="220"/>
      <c r="PBU23" s="220"/>
      <c r="PBV23" s="220"/>
      <c r="PBW23" s="220"/>
      <c r="PBX23" s="220"/>
      <c r="PBY23" s="220"/>
      <c r="PBZ23" s="220"/>
      <c r="PCA23" s="220"/>
      <c r="PCB23" s="220"/>
      <c r="PCC23" s="220"/>
      <c r="PCD23" s="220"/>
      <c r="PCE23" s="220"/>
      <c r="PCF23" s="220"/>
      <c r="PCG23" s="220"/>
      <c r="PCH23" s="220"/>
      <c r="PCI23" s="220"/>
      <c r="PCJ23" s="220"/>
      <c r="PCK23" s="220"/>
      <c r="PCL23" s="220"/>
      <c r="PCM23" s="220"/>
      <c r="PCN23" s="220"/>
      <c r="PCO23" s="220"/>
      <c r="PCP23" s="220"/>
      <c r="PCQ23" s="220"/>
      <c r="PCR23" s="220"/>
      <c r="PCS23" s="220"/>
      <c r="PCT23" s="220"/>
      <c r="PCU23" s="220"/>
      <c r="PCV23" s="220"/>
      <c r="PCW23" s="220"/>
      <c r="PCX23" s="220"/>
      <c r="PCY23" s="220"/>
      <c r="PCZ23" s="220"/>
      <c r="PDA23" s="220"/>
      <c r="PDB23" s="220"/>
      <c r="PDC23" s="220"/>
      <c r="PDD23" s="220"/>
      <c r="PDE23" s="220"/>
      <c r="PDF23" s="220"/>
      <c r="PDG23" s="220"/>
      <c r="PDH23" s="220"/>
      <c r="PDI23" s="220"/>
      <c r="PDJ23" s="220"/>
      <c r="PDK23" s="220"/>
      <c r="PDL23" s="220"/>
      <c r="PDM23" s="220"/>
      <c r="PDN23" s="220"/>
      <c r="PDO23" s="220"/>
      <c r="PDP23" s="220"/>
      <c r="PDQ23" s="220"/>
      <c r="PDR23" s="220"/>
      <c r="PDS23" s="220"/>
      <c r="PDT23" s="220"/>
      <c r="PDU23" s="220"/>
      <c r="PDV23" s="220"/>
      <c r="PDW23" s="220"/>
      <c r="PDX23" s="220"/>
      <c r="PDY23" s="220"/>
      <c r="PDZ23" s="220"/>
      <c r="PEA23" s="220"/>
      <c r="PEB23" s="220"/>
      <c r="PEC23" s="220"/>
      <c r="PED23" s="220"/>
      <c r="PEE23" s="220"/>
      <c r="PEF23" s="220"/>
      <c r="PEG23" s="220"/>
      <c r="PEH23" s="220"/>
      <c r="PEI23" s="220"/>
      <c r="PEJ23" s="220"/>
      <c r="PEK23" s="220"/>
      <c r="PEL23" s="220"/>
      <c r="PEM23" s="220"/>
      <c r="PEN23" s="220"/>
      <c r="PEO23" s="220"/>
      <c r="PEP23" s="220"/>
      <c r="PEQ23" s="220"/>
      <c r="PER23" s="220"/>
      <c r="PES23" s="220"/>
      <c r="PET23" s="220"/>
      <c r="PEU23" s="220"/>
      <c r="PEV23" s="220"/>
      <c r="PEW23" s="220"/>
      <c r="PEX23" s="220"/>
      <c r="PEY23" s="220"/>
      <c r="PEZ23" s="220"/>
      <c r="PFA23" s="220"/>
      <c r="PFB23" s="220"/>
      <c r="PFC23" s="220"/>
      <c r="PFD23" s="220"/>
      <c r="PFE23" s="220"/>
      <c r="PFF23" s="220"/>
      <c r="PFG23" s="220"/>
      <c r="PFH23" s="220"/>
      <c r="PFI23" s="220"/>
      <c r="PFJ23" s="220"/>
      <c r="PFK23" s="220"/>
      <c r="PFL23" s="220"/>
      <c r="PFM23" s="220"/>
      <c r="PFN23" s="220"/>
      <c r="PFO23" s="220"/>
      <c r="PFP23" s="220"/>
      <c r="PFQ23" s="220"/>
      <c r="PFR23" s="220"/>
      <c r="PFS23" s="220"/>
      <c r="PFT23" s="220"/>
      <c r="PFU23" s="220"/>
      <c r="PFV23" s="220"/>
      <c r="PFW23" s="220"/>
      <c r="PFX23" s="220"/>
      <c r="PFY23" s="220"/>
      <c r="PFZ23" s="220"/>
      <c r="PGA23" s="220"/>
      <c r="PGB23" s="220"/>
      <c r="PGC23" s="220"/>
      <c r="PGD23" s="220"/>
      <c r="PGE23" s="220"/>
      <c r="PGF23" s="220"/>
      <c r="PGG23" s="220"/>
      <c r="PGH23" s="220"/>
      <c r="PGI23" s="220"/>
      <c r="PGJ23" s="220"/>
      <c r="PGK23" s="220"/>
      <c r="PGL23" s="220"/>
      <c r="PGM23" s="220"/>
      <c r="PGN23" s="220"/>
      <c r="PGO23" s="220"/>
      <c r="PGP23" s="220"/>
      <c r="PGQ23" s="220"/>
      <c r="PGR23" s="220"/>
      <c r="PGS23" s="220"/>
      <c r="PGT23" s="220"/>
      <c r="PGU23" s="220"/>
      <c r="PGV23" s="220"/>
      <c r="PGW23" s="220"/>
      <c r="PGX23" s="220"/>
      <c r="PGY23" s="220"/>
      <c r="PGZ23" s="220"/>
      <c r="PHA23" s="220"/>
      <c r="PHB23" s="220"/>
      <c r="PHC23" s="220"/>
      <c r="PHD23" s="220"/>
      <c r="PHE23" s="220"/>
      <c r="PHF23" s="220"/>
      <c r="PHG23" s="220"/>
      <c r="PHH23" s="220"/>
      <c r="PHI23" s="220"/>
      <c r="PHJ23" s="220"/>
      <c r="PHK23" s="220"/>
      <c r="PHL23" s="220"/>
      <c r="PHM23" s="220"/>
      <c r="PHN23" s="220"/>
      <c r="PHO23" s="220"/>
      <c r="PHP23" s="220"/>
      <c r="PHQ23" s="220"/>
      <c r="PHR23" s="220"/>
      <c r="PHS23" s="220"/>
      <c r="PHT23" s="220"/>
      <c r="PHU23" s="220"/>
      <c r="PHV23" s="220"/>
      <c r="PHW23" s="220"/>
      <c r="PHX23" s="220"/>
      <c r="PHY23" s="220"/>
      <c r="PHZ23" s="220"/>
      <c r="PIA23" s="220"/>
      <c r="PIB23" s="220"/>
      <c r="PIC23" s="220"/>
      <c r="PID23" s="220"/>
      <c r="PIE23" s="220"/>
      <c r="PIF23" s="220"/>
      <c r="PIG23" s="220"/>
      <c r="PIH23" s="220"/>
      <c r="PII23" s="220"/>
      <c r="PIJ23" s="220"/>
      <c r="PIK23" s="220"/>
      <c r="PIL23" s="220"/>
      <c r="PIM23" s="220"/>
      <c r="PIN23" s="220"/>
      <c r="PIO23" s="220"/>
      <c r="PIP23" s="220"/>
      <c r="PIQ23" s="220"/>
      <c r="PIR23" s="220"/>
      <c r="PIS23" s="220"/>
      <c r="PIT23" s="220"/>
      <c r="PIU23" s="220"/>
      <c r="PIV23" s="220"/>
      <c r="PIW23" s="220"/>
      <c r="PIX23" s="220"/>
      <c r="PIY23" s="220"/>
      <c r="PIZ23" s="220"/>
      <c r="PJA23" s="220"/>
      <c r="PJB23" s="220"/>
      <c r="PJC23" s="220"/>
      <c r="PJD23" s="220"/>
      <c r="PJE23" s="220"/>
      <c r="PJF23" s="220"/>
      <c r="PJG23" s="220"/>
      <c r="PJH23" s="220"/>
      <c r="PJI23" s="220"/>
      <c r="PJJ23" s="220"/>
      <c r="PJK23" s="220"/>
      <c r="PJL23" s="220"/>
      <c r="PJM23" s="220"/>
      <c r="PJN23" s="220"/>
      <c r="PJO23" s="220"/>
      <c r="PJP23" s="220"/>
      <c r="PJQ23" s="220"/>
      <c r="PJR23" s="220"/>
      <c r="PJS23" s="220"/>
      <c r="PJT23" s="220"/>
      <c r="PJU23" s="220"/>
      <c r="PJV23" s="220"/>
      <c r="PJW23" s="220"/>
      <c r="PJX23" s="220"/>
      <c r="PJY23" s="220"/>
      <c r="PJZ23" s="220"/>
      <c r="PKA23" s="220"/>
      <c r="PKB23" s="220"/>
      <c r="PKC23" s="220"/>
      <c r="PKD23" s="220"/>
      <c r="PKE23" s="220"/>
      <c r="PKF23" s="220"/>
      <c r="PKG23" s="220"/>
      <c r="PKH23" s="220"/>
      <c r="PKI23" s="220"/>
      <c r="PKJ23" s="220"/>
      <c r="PKK23" s="220"/>
      <c r="PKL23" s="220"/>
      <c r="PKM23" s="220"/>
      <c r="PKN23" s="220"/>
      <c r="PKO23" s="220"/>
      <c r="PKP23" s="220"/>
      <c r="PKQ23" s="220"/>
      <c r="PKR23" s="220"/>
      <c r="PKS23" s="220"/>
      <c r="PKT23" s="220"/>
      <c r="PKU23" s="220"/>
      <c r="PKV23" s="220"/>
      <c r="PKW23" s="220"/>
      <c r="PKX23" s="220"/>
      <c r="PKY23" s="220"/>
      <c r="PKZ23" s="220"/>
      <c r="PLA23" s="220"/>
      <c r="PLB23" s="220"/>
      <c r="PLC23" s="220"/>
      <c r="PLD23" s="220"/>
      <c r="PLE23" s="220"/>
      <c r="PLF23" s="220"/>
      <c r="PLG23" s="220"/>
      <c r="PLH23" s="220"/>
      <c r="PLI23" s="220"/>
      <c r="PLJ23" s="220"/>
      <c r="PLK23" s="220"/>
      <c r="PLL23" s="220"/>
      <c r="PLM23" s="220"/>
      <c r="PLN23" s="220"/>
      <c r="PLO23" s="220"/>
      <c r="PLP23" s="220"/>
      <c r="PLQ23" s="220"/>
      <c r="PLR23" s="220"/>
      <c r="PLS23" s="220"/>
      <c r="PLT23" s="220"/>
      <c r="PLU23" s="220"/>
      <c r="PLV23" s="220"/>
      <c r="PLW23" s="220"/>
      <c r="PLX23" s="220"/>
      <c r="PLY23" s="220"/>
      <c r="PLZ23" s="220"/>
      <c r="PMA23" s="220"/>
      <c r="PMB23" s="220"/>
      <c r="PMC23" s="220"/>
      <c r="PMD23" s="220"/>
      <c r="PME23" s="220"/>
      <c r="PMF23" s="220"/>
      <c r="PMG23" s="220"/>
      <c r="PMH23" s="220"/>
      <c r="PMI23" s="220"/>
      <c r="PMJ23" s="220"/>
      <c r="PMK23" s="220"/>
      <c r="PML23" s="220"/>
      <c r="PMM23" s="220"/>
      <c r="PMN23" s="220"/>
      <c r="PMO23" s="220"/>
      <c r="PMP23" s="220"/>
      <c r="PMQ23" s="220"/>
      <c r="PMR23" s="220"/>
      <c r="PMS23" s="220"/>
      <c r="PMT23" s="220"/>
      <c r="PMU23" s="220"/>
      <c r="PMV23" s="220"/>
      <c r="PMW23" s="220"/>
      <c r="PMX23" s="220"/>
      <c r="PMY23" s="220"/>
      <c r="PMZ23" s="220"/>
      <c r="PNA23" s="220"/>
      <c r="PNB23" s="220"/>
      <c r="PNC23" s="220"/>
      <c r="PND23" s="220"/>
      <c r="PNE23" s="220"/>
      <c r="PNF23" s="220"/>
      <c r="PNG23" s="220"/>
      <c r="PNH23" s="220"/>
      <c r="PNI23" s="220"/>
      <c r="PNJ23" s="220"/>
      <c r="PNK23" s="220"/>
      <c r="PNL23" s="220"/>
      <c r="PNM23" s="220"/>
      <c r="PNN23" s="220"/>
      <c r="PNO23" s="220"/>
      <c r="PNP23" s="220"/>
      <c r="PNQ23" s="220"/>
      <c r="PNR23" s="220"/>
      <c r="PNS23" s="220"/>
      <c r="PNT23" s="220"/>
      <c r="PNU23" s="220"/>
      <c r="PNV23" s="220"/>
      <c r="PNW23" s="220"/>
      <c r="PNX23" s="220"/>
      <c r="PNY23" s="220"/>
      <c r="PNZ23" s="220"/>
      <c r="POA23" s="220"/>
      <c r="POB23" s="220"/>
      <c r="POC23" s="220"/>
      <c r="POD23" s="220"/>
      <c r="POE23" s="220"/>
      <c r="POF23" s="220"/>
      <c r="POG23" s="220"/>
      <c r="POH23" s="220"/>
      <c r="POI23" s="220"/>
      <c r="POJ23" s="220"/>
      <c r="POK23" s="220"/>
      <c r="POL23" s="220"/>
      <c r="POM23" s="220"/>
      <c r="PON23" s="220"/>
      <c r="POO23" s="220"/>
      <c r="POP23" s="220"/>
      <c r="POQ23" s="220"/>
      <c r="POR23" s="220"/>
      <c r="POS23" s="220"/>
      <c r="POT23" s="220"/>
      <c r="POU23" s="220"/>
      <c r="POV23" s="220"/>
      <c r="POW23" s="220"/>
      <c r="POX23" s="220"/>
      <c r="POY23" s="220"/>
      <c r="POZ23" s="220"/>
      <c r="PPA23" s="220"/>
      <c r="PPB23" s="220"/>
      <c r="PPC23" s="220"/>
      <c r="PPD23" s="220"/>
      <c r="PPE23" s="220"/>
      <c r="PPF23" s="220"/>
      <c r="PPG23" s="220"/>
      <c r="PPH23" s="220"/>
      <c r="PPI23" s="220"/>
      <c r="PPJ23" s="220"/>
      <c r="PPK23" s="220"/>
      <c r="PPL23" s="220"/>
      <c r="PPM23" s="220"/>
      <c r="PPN23" s="220"/>
      <c r="PPO23" s="220"/>
      <c r="PPP23" s="220"/>
      <c r="PPQ23" s="220"/>
      <c r="PPR23" s="220"/>
      <c r="PPS23" s="220"/>
      <c r="PPT23" s="220"/>
      <c r="PPU23" s="220"/>
      <c r="PPV23" s="220"/>
      <c r="PPW23" s="220"/>
      <c r="PPX23" s="220"/>
      <c r="PPY23" s="220"/>
      <c r="PPZ23" s="220"/>
      <c r="PQA23" s="220"/>
      <c r="PQB23" s="220"/>
      <c r="PQC23" s="220"/>
      <c r="PQD23" s="220"/>
      <c r="PQE23" s="220"/>
      <c r="PQF23" s="220"/>
      <c r="PQG23" s="220"/>
      <c r="PQH23" s="220"/>
      <c r="PQI23" s="220"/>
      <c r="PQJ23" s="220"/>
      <c r="PQK23" s="220"/>
      <c r="PQL23" s="220"/>
      <c r="PQM23" s="220"/>
      <c r="PQN23" s="220"/>
      <c r="PQO23" s="220"/>
      <c r="PQP23" s="220"/>
      <c r="PQQ23" s="220"/>
      <c r="PQR23" s="220"/>
      <c r="PQS23" s="220"/>
      <c r="PQT23" s="220"/>
      <c r="PQU23" s="220"/>
      <c r="PQV23" s="220"/>
      <c r="PQW23" s="220"/>
      <c r="PQX23" s="220"/>
      <c r="PQY23" s="220"/>
      <c r="PQZ23" s="220"/>
      <c r="PRA23" s="220"/>
      <c r="PRB23" s="220"/>
      <c r="PRC23" s="220"/>
      <c r="PRD23" s="220"/>
      <c r="PRE23" s="220"/>
      <c r="PRF23" s="220"/>
      <c r="PRG23" s="220"/>
      <c r="PRH23" s="220"/>
      <c r="PRI23" s="220"/>
      <c r="PRJ23" s="220"/>
      <c r="PRK23" s="220"/>
      <c r="PRL23" s="220"/>
      <c r="PRM23" s="220"/>
      <c r="PRN23" s="220"/>
      <c r="PRO23" s="220"/>
      <c r="PRP23" s="220"/>
      <c r="PRQ23" s="220"/>
      <c r="PRR23" s="220"/>
      <c r="PRS23" s="220"/>
      <c r="PRT23" s="220"/>
      <c r="PRU23" s="220"/>
      <c r="PRV23" s="220"/>
      <c r="PRW23" s="220"/>
      <c r="PRX23" s="220"/>
      <c r="PRY23" s="220"/>
      <c r="PRZ23" s="220"/>
      <c r="PSA23" s="220"/>
      <c r="PSB23" s="220"/>
      <c r="PSC23" s="220"/>
      <c r="PSD23" s="220"/>
      <c r="PSE23" s="220"/>
      <c r="PSF23" s="220"/>
      <c r="PSG23" s="220"/>
      <c r="PSH23" s="220"/>
      <c r="PSI23" s="220"/>
      <c r="PSJ23" s="220"/>
      <c r="PSK23" s="220"/>
      <c r="PSL23" s="220"/>
      <c r="PSM23" s="220"/>
      <c r="PSN23" s="220"/>
      <c r="PSO23" s="220"/>
      <c r="PSP23" s="220"/>
      <c r="PSQ23" s="220"/>
      <c r="PSR23" s="220"/>
      <c r="PSS23" s="220"/>
      <c r="PST23" s="220"/>
      <c r="PSU23" s="220"/>
      <c r="PSV23" s="220"/>
      <c r="PSW23" s="220"/>
      <c r="PSX23" s="220"/>
      <c r="PSY23" s="220"/>
      <c r="PSZ23" s="220"/>
      <c r="PTA23" s="220"/>
      <c r="PTB23" s="220"/>
      <c r="PTC23" s="220"/>
      <c r="PTD23" s="220"/>
      <c r="PTE23" s="220"/>
      <c r="PTF23" s="220"/>
      <c r="PTG23" s="220"/>
      <c r="PTH23" s="220"/>
      <c r="PTI23" s="220"/>
      <c r="PTJ23" s="220"/>
      <c r="PTK23" s="220"/>
      <c r="PTL23" s="220"/>
      <c r="PTM23" s="220"/>
      <c r="PTN23" s="220"/>
      <c r="PTO23" s="220"/>
      <c r="PTP23" s="220"/>
      <c r="PTQ23" s="220"/>
      <c r="PTR23" s="220"/>
      <c r="PTS23" s="220"/>
      <c r="PTT23" s="220"/>
      <c r="PTU23" s="220"/>
      <c r="PTV23" s="220"/>
      <c r="PTW23" s="220"/>
      <c r="PTX23" s="220"/>
      <c r="PTY23" s="220"/>
      <c r="PTZ23" s="220"/>
      <c r="PUA23" s="220"/>
      <c r="PUB23" s="220"/>
      <c r="PUC23" s="220"/>
      <c r="PUD23" s="220"/>
      <c r="PUE23" s="220"/>
      <c r="PUF23" s="220"/>
      <c r="PUG23" s="220"/>
      <c r="PUH23" s="220"/>
      <c r="PUI23" s="220"/>
      <c r="PUJ23" s="220"/>
      <c r="PUK23" s="220"/>
      <c r="PUL23" s="220"/>
      <c r="PUM23" s="220"/>
      <c r="PUN23" s="220"/>
      <c r="PUO23" s="220"/>
      <c r="PUP23" s="220"/>
      <c r="PUQ23" s="220"/>
      <c r="PUR23" s="220"/>
      <c r="PUS23" s="220"/>
      <c r="PUT23" s="220"/>
      <c r="PUU23" s="220"/>
      <c r="PUV23" s="220"/>
      <c r="PUW23" s="220"/>
      <c r="PUX23" s="220"/>
      <c r="PUY23" s="220"/>
      <c r="PUZ23" s="220"/>
      <c r="PVA23" s="220"/>
      <c r="PVB23" s="220"/>
      <c r="PVC23" s="220"/>
      <c r="PVD23" s="220"/>
      <c r="PVE23" s="220"/>
      <c r="PVF23" s="220"/>
      <c r="PVG23" s="220"/>
      <c r="PVH23" s="220"/>
      <c r="PVI23" s="220"/>
      <c r="PVJ23" s="220"/>
      <c r="PVK23" s="220"/>
      <c r="PVL23" s="220"/>
      <c r="PVM23" s="220"/>
      <c r="PVN23" s="220"/>
      <c r="PVO23" s="220"/>
      <c r="PVP23" s="220"/>
      <c r="PVQ23" s="220"/>
      <c r="PVR23" s="220"/>
      <c r="PVS23" s="220"/>
      <c r="PVT23" s="220"/>
      <c r="PVU23" s="220"/>
      <c r="PVV23" s="220"/>
      <c r="PVW23" s="220"/>
      <c r="PVX23" s="220"/>
      <c r="PVY23" s="220"/>
      <c r="PVZ23" s="220"/>
      <c r="PWA23" s="220"/>
      <c r="PWB23" s="220"/>
      <c r="PWC23" s="220"/>
      <c r="PWD23" s="220"/>
      <c r="PWE23" s="220"/>
      <c r="PWF23" s="220"/>
      <c r="PWG23" s="220"/>
      <c r="PWH23" s="220"/>
      <c r="PWI23" s="220"/>
      <c r="PWJ23" s="220"/>
      <c r="PWK23" s="220"/>
      <c r="PWL23" s="220"/>
      <c r="PWM23" s="220"/>
      <c r="PWN23" s="220"/>
      <c r="PWO23" s="220"/>
      <c r="PWP23" s="220"/>
      <c r="PWQ23" s="220"/>
      <c r="PWR23" s="220"/>
      <c r="PWS23" s="220"/>
      <c r="PWT23" s="220"/>
      <c r="PWU23" s="220"/>
      <c r="PWV23" s="220"/>
      <c r="PWW23" s="220"/>
      <c r="PWX23" s="220"/>
      <c r="PWY23" s="220"/>
      <c r="PWZ23" s="220"/>
      <c r="PXA23" s="220"/>
      <c r="PXB23" s="220"/>
      <c r="PXC23" s="220"/>
      <c r="PXD23" s="220"/>
      <c r="PXE23" s="220"/>
      <c r="PXF23" s="220"/>
      <c r="PXG23" s="220"/>
      <c r="PXH23" s="220"/>
      <c r="PXI23" s="220"/>
      <c r="PXJ23" s="220"/>
      <c r="PXK23" s="220"/>
      <c r="PXL23" s="220"/>
      <c r="PXM23" s="220"/>
      <c r="PXN23" s="220"/>
      <c r="PXO23" s="220"/>
      <c r="PXP23" s="220"/>
      <c r="PXQ23" s="220"/>
      <c r="PXR23" s="220"/>
      <c r="PXS23" s="220"/>
      <c r="PXT23" s="220"/>
      <c r="PXU23" s="220"/>
      <c r="PXV23" s="220"/>
      <c r="PXW23" s="220"/>
      <c r="PXX23" s="220"/>
      <c r="PXY23" s="220"/>
      <c r="PXZ23" s="220"/>
      <c r="PYA23" s="220"/>
      <c r="PYB23" s="220"/>
      <c r="PYC23" s="220"/>
      <c r="PYD23" s="220"/>
      <c r="PYE23" s="220"/>
      <c r="PYF23" s="220"/>
      <c r="PYG23" s="220"/>
      <c r="PYH23" s="220"/>
      <c r="PYI23" s="220"/>
      <c r="PYJ23" s="220"/>
      <c r="PYK23" s="220"/>
      <c r="PYL23" s="220"/>
      <c r="PYM23" s="220"/>
      <c r="PYN23" s="220"/>
      <c r="PYO23" s="220"/>
      <c r="PYP23" s="220"/>
      <c r="PYQ23" s="220"/>
      <c r="PYR23" s="220"/>
      <c r="PYS23" s="220"/>
      <c r="PYT23" s="220"/>
      <c r="PYU23" s="220"/>
      <c r="PYV23" s="220"/>
      <c r="PYW23" s="220"/>
      <c r="PYX23" s="220"/>
      <c r="PYY23" s="220"/>
      <c r="PYZ23" s="220"/>
      <c r="PZA23" s="220"/>
      <c r="PZB23" s="220"/>
      <c r="PZC23" s="220"/>
      <c r="PZD23" s="220"/>
      <c r="PZE23" s="220"/>
      <c r="PZF23" s="220"/>
      <c r="PZG23" s="220"/>
      <c r="PZH23" s="220"/>
      <c r="PZI23" s="220"/>
      <c r="PZJ23" s="220"/>
      <c r="PZK23" s="220"/>
      <c r="PZL23" s="220"/>
      <c r="PZM23" s="220"/>
      <c r="PZN23" s="220"/>
      <c r="PZO23" s="220"/>
      <c r="PZP23" s="220"/>
      <c r="PZQ23" s="220"/>
      <c r="PZR23" s="220"/>
      <c r="PZS23" s="220"/>
      <c r="PZT23" s="220"/>
      <c r="PZU23" s="220"/>
      <c r="PZV23" s="220"/>
      <c r="PZW23" s="220"/>
      <c r="PZX23" s="220"/>
      <c r="PZY23" s="220"/>
      <c r="PZZ23" s="220"/>
      <c r="QAA23" s="220"/>
      <c r="QAB23" s="220"/>
      <c r="QAC23" s="220"/>
      <c r="QAD23" s="220"/>
      <c r="QAE23" s="220"/>
      <c r="QAF23" s="220"/>
      <c r="QAG23" s="220"/>
      <c r="QAH23" s="220"/>
      <c r="QAI23" s="220"/>
      <c r="QAJ23" s="220"/>
      <c r="QAK23" s="220"/>
      <c r="QAL23" s="220"/>
      <c r="QAM23" s="220"/>
      <c r="QAN23" s="220"/>
      <c r="QAO23" s="220"/>
      <c r="QAP23" s="220"/>
      <c r="QAQ23" s="220"/>
      <c r="QAR23" s="220"/>
      <c r="QAS23" s="220"/>
      <c r="QAT23" s="220"/>
      <c r="QAU23" s="220"/>
      <c r="QAV23" s="220"/>
      <c r="QAW23" s="220"/>
      <c r="QAX23" s="220"/>
      <c r="QAY23" s="220"/>
      <c r="QAZ23" s="220"/>
      <c r="QBA23" s="220"/>
      <c r="QBB23" s="220"/>
      <c r="QBC23" s="220"/>
      <c r="QBD23" s="220"/>
      <c r="QBE23" s="220"/>
      <c r="QBF23" s="220"/>
      <c r="QBG23" s="220"/>
      <c r="QBH23" s="220"/>
      <c r="QBI23" s="220"/>
      <c r="QBJ23" s="220"/>
      <c r="QBK23" s="220"/>
      <c r="QBL23" s="220"/>
      <c r="QBM23" s="220"/>
      <c r="QBN23" s="220"/>
      <c r="QBO23" s="220"/>
      <c r="QBP23" s="220"/>
      <c r="QBQ23" s="220"/>
      <c r="QBR23" s="220"/>
      <c r="QBS23" s="220"/>
      <c r="QBT23" s="220"/>
      <c r="QBU23" s="220"/>
      <c r="QBV23" s="220"/>
      <c r="QBW23" s="220"/>
      <c r="QBX23" s="220"/>
      <c r="QBY23" s="220"/>
      <c r="QBZ23" s="220"/>
      <c r="QCA23" s="220"/>
      <c r="QCB23" s="220"/>
      <c r="QCC23" s="220"/>
      <c r="QCD23" s="220"/>
      <c r="QCE23" s="220"/>
      <c r="QCF23" s="220"/>
      <c r="QCG23" s="220"/>
      <c r="QCH23" s="220"/>
      <c r="QCI23" s="220"/>
      <c r="QCJ23" s="220"/>
      <c r="QCK23" s="220"/>
      <c r="QCL23" s="220"/>
      <c r="QCM23" s="220"/>
      <c r="QCN23" s="220"/>
      <c r="QCO23" s="220"/>
      <c r="QCP23" s="220"/>
      <c r="QCQ23" s="220"/>
      <c r="QCR23" s="220"/>
      <c r="QCS23" s="220"/>
      <c r="QCT23" s="220"/>
      <c r="QCU23" s="220"/>
      <c r="QCV23" s="220"/>
      <c r="QCW23" s="220"/>
      <c r="QCX23" s="220"/>
      <c r="QCY23" s="220"/>
      <c r="QCZ23" s="220"/>
      <c r="QDA23" s="220"/>
      <c r="QDB23" s="220"/>
      <c r="QDC23" s="220"/>
      <c r="QDD23" s="220"/>
      <c r="QDE23" s="220"/>
      <c r="QDF23" s="220"/>
      <c r="QDG23" s="220"/>
      <c r="QDH23" s="220"/>
      <c r="QDI23" s="220"/>
      <c r="QDJ23" s="220"/>
      <c r="QDK23" s="220"/>
      <c r="QDL23" s="220"/>
      <c r="QDM23" s="220"/>
      <c r="QDN23" s="220"/>
      <c r="QDO23" s="220"/>
      <c r="QDP23" s="220"/>
      <c r="QDQ23" s="220"/>
      <c r="QDR23" s="220"/>
      <c r="QDS23" s="220"/>
      <c r="QDT23" s="220"/>
      <c r="QDU23" s="220"/>
      <c r="QDV23" s="220"/>
      <c r="QDW23" s="220"/>
      <c r="QDX23" s="220"/>
      <c r="QDY23" s="220"/>
      <c r="QDZ23" s="220"/>
      <c r="QEA23" s="220"/>
      <c r="QEB23" s="220"/>
      <c r="QEC23" s="220"/>
      <c r="QED23" s="220"/>
      <c r="QEE23" s="220"/>
      <c r="QEF23" s="220"/>
      <c r="QEG23" s="220"/>
      <c r="QEH23" s="220"/>
      <c r="QEI23" s="220"/>
      <c r="QEJ23" s="220"/>
      <c r="QEK23" s="220"/>
      <c r="QEL23" s="220"/>
      <c r="QEM23" s="220"/>
      <c r="QEN23" s="220"/>
      <c r="QEO23" s="220"/>
      <c r="QEP23" s="220"/>
      <c r="QEQ23" s="220"/>
      <c r="QER23" s="220"/>
      <c r="QES23" s="220"/>
      <c r="QET23" s="220"/>
      <c r="QEU23" s="220"/>
      <c r="QEV23" s="220"/>
      <c r="QEW23" s="220"/>
      <c r="QEX23" s="220"/>
      <c r="QEY23" s="220"/>
      <c r="QEZ23" s="220"/>
      <c r="QFA23" s="220"/>
      <c r="QFB23" s="220"/>
      <c r="QFC23" s="220"/>
      <c r="QFD23" s="220"/>
      <c r="QFE23" s="220"/>
      <c r="QFF23" s="220"/>
      <c r="QFG23" s="220"/>
      <c r="QFH23" s="220"/>
      <c r="QFI23" s="220"/>
      <c r="QFJ23" s="220"/>
      <c r="QFK23" s="220"/>
      <c r="QFL23" s="220"/>
      <c r="QFM23" s="220"/>
      <c r="QFN23" s="220"/>
      <c r="QFO23" s="220"/>
      <c r="QFP23" s="220"/>
      <c r="QFQ23" s="220"/>
      <c r="QFR23" s="220"/>
      <c r="QFS23" s="220"/>
      <c r="QFT23" s="220"/>
      <c r="QFU23" s="220"/>
      <c r="QFV23" s="220"/>
      <c r="QFW23" s="220"/>
      <c r="QFX23" s="220"/>
      <c r="QFY23" s="220"/>
      <c r="QFZ23" s="220"/>
      <c r="QGA23" s="220"/>
      <c r="QGB23" s="220"/>
      <c r="QGC23" s="220"/>
      <c r="QGD23" s="220"/>
      <c r="QGE23" s="220"/>
      <c r="QGF23" s="220"/>
      <c r="QGG23" s="220"/>
      <c r="QGH23" s="220"/>
      <c r="QGI23" s="220"/>
      <c r="QGJ23" s="220"/>
      <c r="QGK23" s="220"/>
      <c r="QGL23" s="220"/>
      <c r="QGM23" s="220"/>
      <c r="QGN23" s="220"/>
      <c r="QGO23" s="220"/>
      <c r="QGP23" s="220"/>
      <c r="QGQ23" s="220"/>
      <c r="QGR23" s="220"/>
      <c r="QGS23" s="220"/>
      <c r="QGT23" s="220"/>
      <c r="QGU23" s="220"/>
      <c r="QGV23" s="220"/>
      <c r="QGW23" s="220"/>
      <c r="QGX23" s="220"/>
      <c r="QGY23" s="220"/>
      <c r="QGZ23" s="220"/>
      <c r="QHA23" s="220"/>
      <c r="QHB23" s="220"/>
      <c r="QHC23" s="220"/>
      <c r="QHD23" s="220"/>
      <c r="QHE23" s="220"/>
      <c r="QHF23" s="220"/>
      <c r="QHG23" s="220"/>
      <c r="QHH23" s="220"/>
      <c r="QHI23" s="220"/>
      <c r="QHJ23" s="220"/>
      <c r="QHK23" s="220"/>
      <c r="QHL23" s="220"/>
      <c r="QHM23" s="220"/>
      <c r="QHN23" s="220"/>
      <c r="QHO23" s="220"/>
      <c r="QHP23" s="220"/>
      <c r="QHQ23" s="220"/>
      <c r="QHR23" s="220"/>
      <c r="QHS23" s="220"/>
      <c r="QHT23" s="220"/>
      <c r="QHU23" s="220"/>
      <c r="QHV23" s="220"/>
      <c r="QHW23" s="220"/>
      <c r="QHX23" s="220"/>
      <c r="QHY23" s="220"/>
      <c r="QHZ23" s="220"/>
      <c r="QIA23" s="220"/>
      <c r="QIB23" s="220"/>
      <c r="QIC23" s="220"/>
      <c r="QID23" s="220"/>
      <c r="QIE23" s="220"/>
      <c r="QIF23" s="220"/>
      <c r="QIG23" s="220"/>
      <c r="QIH23" s="220"/>
      <c r="QII23" s="220"/>
      <c r="QIJ23" s="220"/>
      <c r="QIK23" s="220"/>
      <c r="QIL23" s="220"/>
      <c r="QIM23" s="220"/>
      <c r="QIN23" s="220"/>
      <c r="QIO23" s="220"/>
      <c r="QIP23" s="220"/>
      <c r="QIQ23" s="220"/>
      <c r="QIR23" s="220"/>
      <c r="QIS23" s="220"/>
      <c r="QIT23" s="220"/>
      <c r="QIU23" s="220"/>
      <c r="QIV23" s="220"/>
      <c r="QIW23" s="220"/>
      <c r="QIX23" s="220"/>
      <c r="QIY23" s="220"/>
      <c r="QIZ23" s="220"/>
      <c r="QJA23" s="220"/>
      <c r="QJB23" s="220"/>
      <c r="QJC23" s="220"/>
      <c r="QJD23" s="220"/>
      <c r="QJE23" s="220"/>
      <c r="QJF23" s="220"/>
      <c r="QJG23" s="220"/>
      <c r="QJH23" s="220"/>
      <c r="QJI23" s="220"/>
      <c r="QJJ23" s="220"/>
      <c r="QJK23" s="220"/>
      <c r="QJL23" s="220"/>
      <c r="QJM23" s="220"/>
      <c r="QJN23" s="220"/>
      <c r="QJO23" s="220"/>
      <c r="QJP23" s="220"/>
      <c r="QJQ23" s="220"/>
      <c r="QJR23" s="220"/>
      <c r="QJS23" s="220"/>
      <c r="QJT23" s="220"/>
      <c r="QJU23" s="220"/>
      <c r="QJV23" s="220"/>
      <c r="QJW23" s="220"/>
      <c r="QJX23" s="220"/>
      <c r="QJY23" s="220"/>
      <c r="QJZ23" s="220"/>
      <c r="QKA23" s="220"/>
      <c r="QKB23" s="220"/>
      <c r="QKC23" s="220"/>
      <c r="QKD23" s="220"/>
      <c r="QKE23" s="220"/>
      <c r="QKF23" s="220"/>
      <c r="QKG23" s="220"/>
      <c r="QKH23" s="220"/>
      <c r="QKI23" s="220"/>
      <c r="QKJ23" s="220"/>
      <c r="QKK23" s="220"/>
      <c r="QKL23" s="220"/>
      <c r="QKM23" s="220"/>
      <c r="QKN23" s="220"/>
      <c r="QKO23" s="220"/>
      <c r="QKP23" s="220"/>
      <c r="QKQ23" s="220"/>
      <c r="QKR23" s="220"/>
      <c r="QKS23" s="220"/>
      <c r="QKT23" s="220"/>
      <c r="QKU23" s="220"/>
      <c r="QKV23" s="220"/>
      <c r="QKW23" s="220"/>
      <c r="QKX23" s="220"/>
      <c r="QKY23" s="220"/>
      <c r="QKZ23" s="220"/>
      <c r="QLA23" s="220"/>
      <c r="QLB23" s="220"/>
      <c r="QLC23" s="220"/>
      <c r="QLD23" s="220"/>
      <c r="QLE23" s="220"/>
      <c r="QLF23" s="220"/>
      <c r="QLG23" s="220"/>
      <c r="QLH23" s="220"/>
      <c r="QLI23" s="220"/>
      <c r="QLJ23" s="220"/>
      <c r="QLK23" s="220"/>
      <c r="QLL23" s="220"/>
      <c r="QLM23" s="220"/>
      <c r="QLN23" s="220"/>
      <c r="QLO23" s="220"/>
      <c r="QLP23" s="220"/>
      <c r="QLQ23" s="220"/>
      <c r="QLR23" s="220"/>
      <c r="QLS23" s="220"/>
      <c r="QLT23" s="220"/>
      <c r="QLU23" s="220"/>
      <c r="QLV23" s="220"/>
      <c r="QLW23" s="220"/>
      <c r="QLX23" s="220"/>
      <c r="QLY23" s="220"/>
      <c r="QLZ23" s="220"/>
      <c r="QMA23" s="220"/>
      <c r="QMB23" s="220"/>
      <c r="QMC23" s="220"/>
      <c r="QMD23" s="220"/>
      <c r="QME23" s="220"/>
      <c r="QMF23" s="220"/>
      <c r="QMG23" s="220"/>
      <c r="QMH23" s="220"/>
      <c r="QMI23" s="220"/>
      <c r="QMJ23" s="220"/>
      <c r="QMK23" s="220"/>
      <c r="QML23" s="220"/>
      <c r="QMM23" s="220"/>
      <c r="QMN23" s="220"/>
      <c r="QMO23" s="220"/>
      <c r="QMP23" s="220"/>
      <c r="QMQ23" s="220"/>
      <c r="QMR23" s="220"/>
      <c r="QMS23" s="220"/>
      <c r="QMT23" s="220"/>
      <c r="QMU23" s="220"/>
      <c r="QMV23" s="220"/>
      <c r="QMW23" s="220"/>
      <c r="QMX23" s="220"/>
      <c r="QMY23" s="220"/>
      <c r="QMZ23" s="220"/>
      <c r="QNA23" s="220"/>
      <c r="QNB23" s="220"/>
      <c r="QNC23" s="220"/>
      <c r="QND23" s="220"/>
      <c r="QNE23" s="220"/>
      <c r="QNF23" s="220"/>
      <c r="QNG23" s="220"/>
      <c r="QNH23" s="220"/>
      <c r="QNI23" s="220"/>
      <c r="QNJ23" s="220"/>
      <c r="QNK23" s="220"/>
      <c r="QNL23" s="220"/>
      <c r="QNM23" s="220"/>
      <c r="QNN23" s="220"/>
      <c r="QNO23" s="220"/>
      <c r="QNP23" s="220"/>
      <c r="QNQ23" s="220"/>
      <c r="QNR23" s="220"/>
      <c r="QNS23" s="220"/>
      <c r="QNT23" s="220"/>
      <c r="QNU23" s="220"/>
      <c r="QNV23" s="220"/>
      <c r="QNW23" s="220"/>
      <c r="QNX23" s="220"/>
      <c r="QNY23" s="220"/>
      <c r="QNZ23" s="220"/>
      <c r="QOA23" s="220"/>
      <c r="QOB23" s="220"/>
      <c r="QOC23" s="220"/>
      <c r="QOD23" s="220"/>
      <c r="QOE23" s="220"/>
      <c r="QOF23" s="220"/>
      <c r="QOG23" s="220"/>
      <c r="QOH23" s="220"/>
      <c r="QOI23" s="220"/>
      <c r="QOJ23" s="220"/>
      <c r="QOK23" s="220"/>
      <c r="QOL23" s="220"/>
      <c r="QOM23" s="220"/>
      <c r="QON23" s="220"/>
      <c r="QOO23" s="220"/>
      <c r="QOP23" s="220"/>
      <c r="QOQ23" s="220"/>
      <c r="QOR23" s="220"/>
      <c r="QOS23" s="220"/>
      <c r="QOT23" s="220"/>
      <c r="QOU23" s="220"/>
      <c r="QOV23" s="220"/>
      <c r="QOW23" s="220"/>
      <c r="QOX23" s="220"/>
      <c r="QOY23" s="220"/>
      <c r="QOZ23" s="220"/>
      <c r="QPA23" s="220"/>
      <c r="QPB23" s="220"/>
      <c r="QPC23" s="220"/>
      <c r="QPD23" s="220"/>
      <c r="QPE23" s="220"/>
      <c r="QPF23" s="220"/>
      <c r="QPG23" s="220"/>
      <c r="QPH23" s="220"/>
      <c r="QPI23" s="220"/>
      <c r="QPJ23" s="220"/>
      <c r="QPK23" s="220"/>
      <c r="QPL23" s="220"/>
      <c r="QPM23" s="220"/>
      <c r="QPN23" s="220"/>
      <c r="QPO23" s="220"/>
      <c r="QPP23" s="220"/>
      <c r="QPQ23" s="220"/>
      <c r="QPR23" s="220"/>
      <c r="QPS23" s="220"/>
      <c r="QPT23" s="220"/>
      <c r="QPU23" s="220"/>
      <c r="QPV23" s="220"/>
      <c r="QPW23" s="220"/>
      <c r="QPX23" s="220"/>
      <c r="QPY23" s="220"/>
      <c r="QPZ23" s="220"/>
      <c r="QQA23" s="220"/>
      <c r="QQB23" s="220"/>
      <c r="QQC23" s="220"/>
      <c r="QQD23" s="220"/>
      <c r="QQE23" s="220"/>
      <c r="QQF23" s="220"/>
      <c r="QQG23" s="220"/>
      <c r="QQH23" s="220"/>
      <c r="QQI23" s="220"/>
      <c r="QQJ23" s="220"/>
      <c r="QQK23" s="220"/>
      <c r="QQL23" s="220"/>
      <c r="QQM23" s="220"/>
      <c r="QQN23" s="220"/>
      <c r="QQO23" s="220"/>
      <c r="QQP23" s="220"/>
      <c r="QQQ23" s="220"/>
      <c r="QQR23" s="220"/>
      <c r="QQS23" s="220"/>
      <c r="QQT23" s="220"/>
      <c r="QQU23" s="220"/>
      <c r="QQV23" s="220"/>
      <c r="QQW23" s="220"/>
      <c r="QQX23" s="220"/>
      <c r="QQY23" s="220"/>
      <c r="QQZ23" s="220"/>
      <c r="QRA23" s="220"/>
      <c r="QRB23" s="220"/>
      <c r="QRC23" s="220"/>
      <c r="QRD23" s="220"/>
      <c r="QRE23" s="220"/>
      <c r="QRF23" s="220"/>
      <c r="QRG23" s="220"/>
      <c r="QRH23" s="220"/>
      <c r="QRI23" s="220"/>
      <c r="QRJ23" s="220"/>
      <c r="QRK23" s="220"/>
      <c r="QRL23" s="220"/>
      <c r="QRM23" s="220"/>
      <c r="QRN23" s="220"/>
      <c r="QRO23" s="220"/>
      <c r="QRP23" s="220"/>
      <c r="QRQ23" s="220"/>
      <c r="QRR23" s="220"/>
      <c r="QRS23" s="220"/>
      <c r="QRT23" s="220"/>
      <c r="QRU23" s="220"/>
      <c r="QRV23" s="220"/>
      <c r="QRW23" s="220"/>
      <c r="QRX23" s="220"/>
      <c r="QRY23" s="220"/>
      <c r="QRZ23" s="220"/>
      <c r="QSA23" s="220"/>
      <c r="QSB23" s="220"/>
      <c r="QSC23" s="220"/>
      <c r="QSD23" s="220"/>
      <c r="QSE23" s="220"/>
      <c r="QSF23" s="220"/>
      <c r="QSG23" s="220"/>
      <c r="QSH23" s="220"/>
      <c r="QSI23" s="220"/>
      <c r="QSJ23" s="220"/>
      <c r="QSK23" s="220"/>
      <c r="QSL23" s="220"/>
      <c r="QSM23" s="220"/>
      <c r="QSN23" s="220"/>
      <c r="QSO23" s="220"/>
      <c r="QSP23" s="220"/>
      <c r="QSQ23" s="220"/>
      <c r="QSR23" s="220"/>
      <c r="QSS23" s="220"/>
      <c r="QST23" s="220"/>
      <c r="QSU23" s="220"/>
      <c r="QSV23" s="220"/>
      <c r="QSW23" s="220"/>
      <c r="QSX23" s="220"/>
      <c r="QSY23" s="220"/>
      <c r="QSZ23" s="220"/>
      <c r="QTA23" s="220"/>
      <c r="QTB23" s="220"/>
      <c r="QTC23" s="220"/>
      <c r="QTD23" s="220"/>
      <c r="QTE23" s="220"/>
      <c r="QTF23" s="220"/>
      <c r="QTG23" s="220"/>
      <c r="QTH23" s="220"/>
      <c r="QTI23" s="220"/>
      <c r="QTJ23" s="220"/>
      <c r="QTK23" s="220"/>
      <c r="QTL23" s="220"/>
      <c r="QTM23" s="220"/>
      <c r="QTN23" s="220"/>
      <c r="QTO23" s="220"/>
      <c r="QTP23" s="220"/>
      <c r="QTQ23" s="220"/>
      <c r="QTR23" s="220"/>
      <c r="QTS23" s="220"/>
      <c r="QTT23" s="220"/>
      <c r="QTU23" s="220"/>
      <c r="QTV23" s="220"/>
      <c r="QTW23" s="220"/>
      <c r="QTX23" s="220"/>
      <c r="QTY23" s="220"/>
      <c r="QTZ23" s="220"/>
      <c r="QUA23" s="220"/>
      <c r="QUB23" s="220"/>
      <c r="QUC23" s="220"/>
      <c r="QUD23" s="220"/>
      <c r="QUE23" s="220"/>
      <c r="QUF23" s="220"/>
      <c r="QUG23" s="220"/>
      <c r="QUH23" s="220"/>
      <c r="QUI23" s="220"/>
      <c r="QUJ23" s="220"/>
      <c r="QUK23" s="220"/>
      <c r="QUL23" s="220"/>
      <c r="QUM23" s="220"/>
      <c r="QUN23" s="220"/>
      <c r="QUO23" s="220"/>
      <c r="QUP23" s="220"/>
      <c r="QUQ23" s="220"/>
      <c r="QUR23" s="220"/>
      <c r="QUS23" s="220"/>
      <c r="QUT23" s="220"/>
      <c r="QUU23" s="220"/>
      <c r="QUV23" s="220"/>
      <c r="QUW23" s="220"/>
      <c r="QUX23" s="220"/>
      <c r="QUY23" s="220"/>
      <c r="QUZ23" s="220"/>
      <c r="QVA23" s="220"/>
      <c r="QVB23" s="220"/>
      <c r="QVC23" s="220"/>
      <c r="QVD23" s="220"/>
      <c r="QVE23" s="220"/>
      <c r="QVF23" s="220"/>
      <c r="QVG23" s="220"/>
      <c r="QVH23" s="220"/>
      <c r="QVI23" s="220"/>
      <c r="QVJ23" s="220"/>
      <c r="QVK23" s="220"/>
      <c r="QVL23" s="220"/>
      <c r="QVM23" s="220"/>
      <c r="QVN23" s="220"/>
      <c r="QVO23" s="220"/>
      <c r="QVP23" s="220"/>
      <c r="QVQ23" s="220"/>
      <c r="QVR23" s="220"/>
      <c r="QVS23" s="220"/>
      <c r="QVT23" s="220"/>
      <c r="QVU23" s="220"/>
      <c r="QVV23" s="220"/>
      <c r="QVW23" s="220"/>
      <c r="QVX23" s="220"/>
      <c r="QVY23" s="220"/>
      <c r="QVZ23" s="220"/>
      <c r="QWA23" s="220"/>
      <c r="QWB23" s="220"/>
      <c r="QWC23" s="220"/>
      <c r="QWD23" s="220"/>
      <c r="QWE23" s="220"/>
      <c r="QWF23" s="220"/>
      <c r="QWG23" s="220"/>
      <c r="QWH23" s="220"/>
      <c r="QWI23" s="220"/>
      <c r="QWJ23" s="220"/>
      <c r="QWK23" s="220"/>
      <c r="QWL23" s="220"/>
      <c r="QWM23" s="220"/>
      <c r="QWN23" s="220"/>
      <c r="QWO23" s="220"/>
      <c r="QWP23" s="220"/>
      <c r="QWQ23" s="220"/>
      <c r="QWR23" s="220"/>
      <c r="QWS23" s="220"/>
      <c r="QWT23" s="220"/>
      <c r="QWU23" s="220"/>
      <c r="QWV23" s="220"/>
      <c r="QWW23" s="220"/>
      <c r="QWX23" s="220"/>
      <c r="QWY23" s="220"/>
      <c r="QWZ23" s="220"/>
      <c r="QXA23" s="220"/>
      <c r="QXB23" s="220"/>
      <c r="QXC23" s="220"/>
      <c r="QXD23" s="220"/>
      <c r="QXE23" s="220"/>
      <c r="QXF23" s="220"/>
      <c r="QXG23" s="220"/>
      <c r="QXH23" s="220"/>
      <c r="QXI23" s="220"/>
      <c r="QXJ23" s="220"/>
      <c r="QXK23" s="220"/>
      <c r="QXL23" s="220"/>
      <c r="QXM23" s="220"/>
      <c r="QXN23" s="220"/>
      <c r="QXO23" s="220"/>
      <c r="QXP23" s="220"/>
      <c r="QXQ23" s="220"/>
      <c r="QXR23" s="220"/>
      <c r="QXS23" s="220"/>
      <c r="QXT23" s="220"/>
      <c r="QXU23" s="220"/>
      <c r="QXV23" s="220"/>
      <c r="QXW23" s="220"/>
      <c r="QXX23" s="220"/>
      <c r="QXY23" s="220"/>
      <c r="QXZ23" s="220"/>
      <c r="QYA23" s="220"/>
      <c r="QYB23" s="220"/>
      <c r="QYC23" s="220"/>
      <c r="QYD23" s="220"/>
      <c r="QYE23" s="220"/>
      <c r="QYF23" s="220"/>
      <c r="QYG23" s="220"/>
      <c r="QYH23" s="220"/>
      <c r="QYI23" s="220"/>
      <c r="QYJ23" s="220"/>
      <c r="QYK23" s="220"/>
      <c r="QYL23" s="220"/>
      <c r="QYM23" s="220"/>
      <c r="QYN23" s="220"/>
      <c r="QYO23" s="220"/>
      <c r="QYP23" s="220"/>
      <c r="QYQ23" s="220"/>
      <c r="QYR23" s="220"/>
      <c r="QYS23" s="220"/>
      <c r="QYT23" s="220"/>
      <c r="QYU23" s="220"/>
      <c r="QYV23" s="220"/>
      <c r="QYW23" s="220"/>
      <c r="QYX23" s="220"/>
      <c r="QYY23" s="220"/>
      <c r="QYZ23" s="220"/>
      <c r="QZA23" s="220"/>
      <c r="QZB23" s="220"/>
      <c r="QZC23" s="220"/>
      <c r="QZD23" s="220"/>
      <c r="QZE23" s="220"/>
      <c r="QZF23" s="220"/>
      <c r="QZG23" s="220"/>
      <c r="QZH23" s="220"/>
      <c r="QZI23" s="220"/>
      <c r="QZJ23" s="220"/>
      <c r="QZK23" s="220"/>
      <c r="QZL23" s="220"/>
      <c r="QZM23" s="220"/>
      <c r="QZN23" s="220"/>
      <c r="QZO23" s="220"/>
      <c r="QZP23" s="220"/>
      <c r="QZQ23" s="220"/>
      <c r="QZR23" s="220"/>
      <c r="QZS23" s="220"/>
      <c r="QZT23" s="220"/>
      <c r="QZU23" s="220"/>
      <c r="QZV23" s="220"/>
      <c r="QZW23" s="220"/>
      <c r="QZX23" s="220"/>
      <c r="QZY23" s="220"/>
      <c r="QZZ23" s="220"/>
      <c r="RAA23" s="220"/>
      <c r="RAB23" s="220"/>
      <c r="RAC23" s="220"/>
      <c r="RAD23" s="220"/>
      <c r="RAE23" s="220"/>
      <c r="RAF23" s="220"/>
      <c r="RAG23" s="220"/>
      <c r="RAH23" s="220"/>
      <c r="RAI23" s="220"/>
      <c r="RAJ23" s="220"/>
      <c r="RAK23" s="220"/>
      <c r="RAL23" s="220"/>
      <c r="RAM23" s="220"/>
      <c r="RAN23" s="220"/>
      <c r="RAO23" s="220"/>
      <c r="RAP23" s="220"/>
      <c r="RAQ23" s="220"/>
      <c r="RAR23" s="220"/>
      <c r="RAS23" s="220"/>
      <c r="RAT23" s="220"/>
      <c r="RAU23" s="220"/>
      <c r="RAV23" s="220"/>
      <c r="RAW23" s="220"/>
      <c r="RAX23" s="220"/>
      <c r="RAY23" s="220"/>
      <c r="RAZ23" s="220"/>
      <c r="RBA23" s="220"/>
      <c r="RBB23" s="220"/>
      <c r="RBC23" s="220"/>
      <c r="RBD23" s="220"/>
      <c r="RBE23" s="220"/>
      <c r="RBF23" s="220"/>
      <c r="RBG23" s="220"/>
      <c r="RBH23" s="220"/>
      <c r="RBI23" s="220"/>
      <c r="RBJ23" s="220"/>
      <c r="RBK23" s="220"/>
      <c r="RBL23" s="220"/>
      <c r="RBM23" s="220"/>
      <c r="RBN23" s="220"/>
      <c r="RBO23" s="220"/>
      <c r="RBP23" s="220"/>
      <c r="RBQ23" s="220"/>
      <c r="RBR23" s="220"/>
      <c r="RBS23" s="220"/>
      <c r="RBT23" s="220"/>
      <c r="RBU23" s="220"/>
      <c r="RBV23" s="220"/>
      <c r="RBW23" s="220"/>
      <c r="RBX23" s="220"/>
      <c r="RBY23" s="220"/>
      <c r="RBZ23" s="220"/>
      <c r="RCA23" s="220"/>
      <c r="RCB23" s="220"/>
      <c r="RCC23" s="220"/>
      <c r="RCD23" s="220"/>
      <c r="RCE23" s="220"/>
      <c r="RCF23" s="220"/>
      <c r="RCG23" s="220"/>
      <c r="RCH23" s="220"/>
      <c r="RCI23" s="220"/>
      <c r="RCJ23" s="220"/>
      <c r="RCK23" s="220"/>
      <c r="RCL23" s="220"/>
      <c r="RCM23" s="220"/>
      <c r="RCN23" s="220"/>
      <c r="RCO23" s="220"/>
      <c r="RCP23" s="220"/>
      <c r="RCQ23" s="220"/>
      <c r="RCR23" s="220"/>
      <c r="RCS23" s="220"/>
      <c r="RCT23" s="220"/>
      <c r="RCU23" s="220"/>
      <c r="RCV23" s="220"/>
      <c r="RCW23" s="220"/>
      <c r="RCX23" s="220"/>
      <c r="RCY23" s="220"/>
      <c r="RCZ23" s="220"/>
      <c r="RDA23" s="220"/>
      <c r="RDB23" s="220"/>
      <c r="RDC23" s="220"/>
      <c r="RDD23" s="220"/>
      <c r="RDE23" s="220"/>
      <c r="RDF23" s="220"/>
      <c r="RDG23" s="220"/>
      <c r="RDH23" s="220"/>
      <c r="RDI23" s="220"/>
      <c r="RDJ23" s="220"/>
      <c r="RDK23" s="220"/>
      <c r="RDL23" s="220"/>
      <c r="RDM23" s="220"/>
      <c r="RDN23" s="220"/>
      <c r="RDO23" s="220"/>
      <c r="RDP23" s="220"/>
      <c r="RDQ23" s="220"/>
      <c r="RDR23" s="220"/>
      <c r="RDS23" s="220"/>
      <c r="RDT23" s="220"/>
      <c r="RDU23" s="220"/>
      <c r="RDV23" s="220"/>
      <c r="RDW23" s="220"/>
      <c r="RDX23" s="220"/>
      <c r="RDY23" s="220"/>
      <c r="RDZ23" s="220"/>
      <c r="REA23" s="220"/>
      <c r="REB23" s="220"/>
      <c r="REC23" s="220"/>
      <c r="RED23" s="220"/>
      <c r="REE23" s="220"/>
      <c r="REF23" s="220"/>
      <c r="REG23" s="220"/>
      <c r="REH23" s="220"/>
      <c r="REI23" s="220"/>
      <c r="REJ23" s="220"/>
      <c r="REK23" s="220"/>
      <c r="REL23" s="220"/>
      <c r="REM23" s="220"/>
      <c r="REN23" s="220"/>
      <c r="REO23" s="220"/>
      <c r="REP23" s="220"/>
      <c r="REQ23" s="220"/>
      <c r="RER23" s="220"/>
      <c r="RES23" s="220"/>
      <c r="RET23" s="220"/>
      <c r="REU23" s="220"/>
      <c r="REV23" s="220"/>
      <c r="REW23" s="220"/>
      <c r="REX23" s="220"/>
      <c r="REY23" s="220"/>
      <c r="REZ23" s="220"/>
      <c r="RFA23" s="220"/>
      <c r="RFB23" s="220"/>
      <c r="RFC23" s="220"/>
      <c r="RFD23" s="220"/>
      <c r="RFE23" s="220"/>
      <c r="RFF23" s="220"/>
      <c r="RFG23" s="220"/>
      <c r="RFH23" s="220"/>
      <c r="RFI23" s="220"/>
      <c r="RFJ23" s="220"/>
      <c r="RFK23" s="220"/>
      <c r="RFL23" s="220"/>
      <c r="RFM23" s="220"/>
      <c r="RFN23" s="220"/>
      <c r="RFO23" s="220"/>
      <c r="RFP23" s="220"/>
      <c r="RFQ23" s="220"/>
      <c r="RFR23" s="220"/>
      <c r="RFS23" s="220"/>
      <c r="RFT23" s="220"/>
      <c r="RFU23" s="220"/>
      <c r="RFV23" s="220"/>
      <c r="RFW23" s="220"/>
      <c r="RFX23" s="220"/>
      <c r="RFY23" s="220"/>
      <c r="RFZ23" s="220"/>
      <c r="RGA23" s="220"/>
      <c r="RGB23" s="220"/>
      <c r="RGC23" s="220"/>
      <c r="RGD23" s="220"/>
      <c r="RGE23" s="220"/>
      <c r="RGF23" s="220"/>
      <c r="RGG23" s="220"/>
      <c r="RGH23" s="220"/>
      <c r="RGI23" s="220"/>
      <c r="RGJ23" s="220"/>
      <c r="RGK23" s="220"/>
      <c r="RGL23" s="220"/>
      <c r="RGM23" s="220"/>
      <c r="RGN23" s="220"/>
      <c r="RGO23" s="220"/>
      <c r="RGP23" s="220"/>
      <c r="RGQ23" s="220"/>
      <c r="RGR23" s="220"/>
      <c r="RGS23" s="220"/>
      <c r="RGT23" s="220"/>
      <c r="RGU23" s="220"/>
      <c r="RGV23" s="220"/>
      <c r="RGW23" s="220"/>
      <c r="RGX23" s="220"/>
      <c r="RGY23" s="220"/>
      <c r="RGZ23" s="220"/>
      <c r="RHA23" s="220"/>
      <c r="RHB23" s="220"/>
      <c r="RHC23" s="220"/>
      <c r="RHD23" s="220"/>
      <c r="RHE23" s="220"/>
      <c r="RHF23" s="220"/>
      <c r="RHG23" s="220"/>
      <c r="RHH23" s="220"/>
      <c r="RHI23" s="220"/>
      <c r="RHJ23" s="220"/>
      <c r="RHK23" s="220"/>
      <c r="RHL23" s="220"/>
      <c r="RHM23" s="220"/>
      <c r="RHN23" s="220"/>
      <c r="RHO23" s="220"/>
      <c r="RHP23" s="220"/>
      <c r="RHQ23" s="220"/>
      <c r="RHR23" s="220"/>
      <c r="RHS23" s="220"/>
      <c r="RHT23" s="220"/>
      <c r="RHU23" s="220"/>
      <c r="RHV23" s="220"/>
      <c r="RHW23" s="220"/>
      <c r="RHX23" s="220"/>
      <c r="RHY23" s="220"/>
      <c r="RHZ23" s="220"/>
      <c r="RIA23" s="220"/>
      <c r="RIB23" s="220"/>
      <c r="RIC23" s="220"/>
      <c r="RID23" s="220"/>
      <c r="RIE23" s="220"/>
      <c r="RIF23" s="220"/>
      <c r="RIG23" s="220"/>
      <c r="RIH23" s="220"/>
      <c r="RII23" s="220"/>
      <c r="RIJ23" s="220"/>
      <c r="RIK23" s="220"/>
      <c r="RIL23" s="220"/>
      <c r="RIM23" s="220"/>
      <c r="RIN23" s="220"/>
      <c r="RIO23" s="220"/>
      <c r="RIP23" s="220"/>
      <c r="RIQ23" s="220"/>
      <c r="RIR23" s="220"/>
      <c r="RIS23" s="220"/>
      <c r="RIT23" s="220"/>
      <c r="RIU23" s="220"/>
      <c r="RIV23" s="220"/>
      <c r="RIW23" s="220"/>
      <c r="RIX23" s="220"/>
      <c r="RIY23" s="220"/>
      <c r="RIZ23" s="220"/>
      <c r="RJA23" s="220"/>
      <c r="RJB23" s="220"/>
      <c r="RJC23" s="220"/>
      <c r="RJD23" s="220"/>
      <c r="RJE23" s="220"/>
      <c r="RJF23" s="220"/>
      <c r="RJG23" s="220"/>
      <c r="RJH23" s="220"/>
      <c r="RJI23" s="220"/>
      <c r="RJJ23" s="220"/>
      <c r="RJK23" s="220"/>
      <c r="RJL23" s="220"/>
      <c r="RJM23" s="220"/>
      <c r="RJN23" s="220"/>
      <c r="RJO23" s="220"/>
      <c r="RJP23" s="220"/>
      <c r="RJQ23" s="220"/>
      <c r="RJR23" s="220"/>
      <c r="RJS23" s="220"/>
      <c r="RJT23" s="220"/>
      <c r="RJU23" s="220"/>
      <c r="RJV23" s="220"/>
      <c r="RJW23" s="220"/>
      <c r="RJX23" s="220"/>
      <c r="RJY23" s="220"/>
      <c r="RJZ23" s="220"/>
      <c r="RKA23" s="220"/>
      <c r="RKB23" s="220"/>
      <c r="RKC23" s="220"/>
      <c r="RKD23" s="220"/>
      <c r="RKE23" s="220"/>
      <c r="RKF23" s="220"/>
      <c r="RKG23" s="220"/>
      <c r="RKH23" s="220"/>
      <c r="RKI23" s="220"/>
      <c r="RKJ23" s="220"/>
      <c r="RKK23" s="220"/>
      <c r="RKL23" s="220"/>
      <c r="RKM23" s="220"/>
      <c r="RKN23" s="220"/>
      <c r="RKO23" s="220"/>
      <c r="RKP23" s="220"/>
      <c r="RKQ23" s="220"/>
      <c r="RKR23" s="220"/>
      <c r="RKS23" s="220"/>
      <c r="RKT23" s="220"/>
      <c r="RKU23" s="220"/>
      <c r="RKV23" s="220"/>
      <c r="RKW23" s="220"/>
      <c r="RKX23" s="220"/>
      <c r="RKY23" s="220"/>
      <c r="RKZ23" s="220"/>
      <c r="RLA23" s="220"/>
      <c r="RLB23" s="220"/>
      <c r="RLC23" s="220"/>
      <c r="RLD23" s="220"/>
      <c r="RLE23" s="220"/>
      <c r="RLF23" s="220"/>
      <c r="RLG23" s="220"/>
      <c r="RLH23" s="220"/>
      <c r="RLI23" s="220"/>
      <c r="RLJ23" s="220"/>
      <c r="RLK23" s="220"/>
      <c r="RLL23" s="220"/>
      <c r="RLM23" s="220"/>
      <c r="RLN23" s="220"/>
      <c r="RLO23" s="220"/>
      <c r="RLP23" s="220"/>
      <c r="RLQ23" s="220"/>
      <c r="RLR23" s="220"/>
      <c r="RLS23" s="220"/>
      <c r="RLT23" s="220"/>
      <c r="RLU23" s="220"/>
      <c r="RLV23" s="220"/>
      <c r="RLW23" s="220"/>
      <c r="RLX23" s="220"/>
      <c r="RLY23" s="220"/>
      <c r="RLZ23" s="220"/>
      <c r="RMA23" s="220"/>
      <c r="RMB23" s="220"/>
      <c r="RMC23" s="220"/>
      <c r="RMD23" s="220"/>
      <c r="RME23" s="220"/>
      <c r="RMF23" s="220"/>
      <c r="RMG23" s="220"/>
      <c r="RMH23" s="220"/>
      <c r="RMI23" s="220"/>
      <c r="RMJ23" s="220"/>
      <c r="RMK23" s="220"/>
      <c r="RML23" s="220"/>
      <c r="RMM23" s="220"/>
      <c r="RMN23" s="220"/>
      <c r="RMO23" s="220"/>
      <c r="RMP23" s="220"/>
      <c r="RMQ23" s="220"/>
      <c r="RMR23" s="220"/>
      <c r="RMS23" s="220"/>
      <c r="RMT23" s="220"/>
      <c r="RMU23" s="220"/>
      <c r="RMV23" s="220"/>
      <c r="RMW23" s="220"/>
      <c r="RMX23" s="220"/>
      <c r="RMY23" s="220"/>
      <c r="RMZ23" s="220"/>
      <c r="RNA23" s="220"/>
      <c r="RNB23" s="220"/>
      <c r="RNC23" s="220"/>
      <c r="RND23" s="220"/>
      <c r="RNE23" s="220"/>
      <c r="RNF23" s="220"/>
      <c r="RNG23" s="220"/>
      <c r="RNH23" s="220"/>
      <c r="RNI23" s="220"/>
      <c r="RNJ23" s="220"/>
      <c r="RNK23" s="220"/>
      <c r="RNL23" s="220"/>
      <c r="RNM23" s="220"/>
      <c r="RNN23" s="220"/>
      <c r="RNO23" s="220"/>
      <c r="RNP23" s="220"/>
      <c r="RNQ23" s="220"/>
      <c r="RNR23" s="220"/>
      <c r="RNS23" s="220"/>
      <c r="RNT23" s="220"/>
      <c r="RNU23" s="220"/>
      <c r="RNV23" s="220"/>
      <c r="RNW23" s="220"/>
      <c r="RNX23" s="220"/>
      <c r="RNY23" s="220"/>
      <c r="RNZ23" s="220"/>
      <c r="ROA23" s="220"/>
      <c r="ROB23" s="220"/>
      <c r="ROC23" s="220"/>
      <c r="ROD23" s="220"/>
      <c r="ROE23" s="220"/>
      <c r="ROF23" s="220"/>
      <c r="ROG23" s="220"/>
      <c r="ROH23" s="220"/>
      <c r="ROI23" s="220"/>
      <c r="ROJ23" s="220"/>
      <c r="ROK23" s="220"/>
      <c r="ROL23" s="220"/>
      <c r="ROM23" s="220"/>
      <c r="RON23" s="220"/>
      <c r="ROO23" s="220"/>
      <c r="ROP23" s="220"/>
      <c r="ROQ23" s="220"/>
      <c r="ROR23" s="220"/>
      <c r="ROS23" s="220"/>
      <c r="ROT23" s="220"/>
      <c r="ROU23" s="220"/>
      <c r="ROV23" s="220"/>
      <c r="ROW23" s="220"/>
      <c r="ROX23" s="220"/>
      <c r="ROY23" s="220"/>
      <c r="ROZ23" s="220"/>
      <c r="RPA23" s="220"/>
      <c r="RPB23" s="220"/>
      <c r="RPC23" s="220"/>
      <c r="RPD23" s="220"/>
      <c r="RPE23" s="220"/>
      <c r="RPF23" s="220"/>
      <c r="RPG23" s="220"/>
      <c r="RPH23" s="220"/>
      <c r="RPI23" s="220"/>
      <c r="RPJ23" s="220"/>
      <c r="RPK23" s="220"/>
      <c r="RPL23" s="220"/>
      <c r="RPM23" s="220"/>
      <c r="RPN23" s="220"/>
      <c r="RPO23" s="220"/>
      <c r="RPP23" s="220"/>
      <c r="RPQ23" s="220"/>
      <c r="RPR23" s="220"/>
      <c r="RPS23" s="220"/>
      <c r="RPT23" s="220"/>
      <c r="RPU23" s="220"/>
      <c r="RPV23" s="220"/>
      <c r="RPW23" s="220"/>
      <c r="RPX23" s="220"/>
      <c r="RPY23" s="220"/>
      <c r="RPZ23" s="220"/>
      <c r="RQA23" s="220"/>
      <c r="RQB23" s="220"/>
      <c r="RQC23" s="220"/>
      <c r="RQD23" s="220"/>
      <c r="RQE23" s="220"/>
      <c r="RQF23" s="220"/>
      <c r="RQG23" s="220"/>
      <c r="RQH23" s="220"/>
      <c r="RQI23" s="220"/>
      <c r="RQJ23" s="220"/>
      <c r="RQK23" s="220"/>
      <c r="RQL23" s="220"/>
      <c r="RQM23" s="220"/>
      <c r="RQN23" s="220"/>
      <c r="RQO23" s="220"/>
      <c r="RQP23" s="220"/>
      <c r="RQQ23" s="220"/>
      <c r="RQR23" s="220"/>
      <c r="RQS23" s="220"/>
      <c r="RQT23" s="220"/>
      <c r="RQU23" s="220"/>
      <c r="RQV23" s="220"/>
      <c r="RQW23" s="220"/>
      <c r="RQX23" s="220"/>
      <c r="RQY23" s="220"/>
      <c r="RQZ23" s="220"/>
      <c r="RRA23" s="220"/>
      <c r="RRB23" s="220"/>
      <c r="RRC23" s="220"/>
      <c r="RRD23" s="220"/>
      <c r="RRE23" s="220"/>
      <c r="RRF23" s="220"/>
      <c r="RRG23" s="220"/>
      <c r="RRH23" s="220"/>
      <c r="RRI23" s="220"/>
      <c r="RRJ23" s="220"/>
      <c r="RRK23" s="220"/>
      <c r="RRL23" s="220"/>
      <c r="RRM23" s="220"/>
      <c r="RRN23" s="220"/>
      <c r="RRO23" s="220"/>
      <c r="RRP23" s="220"/>
      <c r="RRQ23" s="220"/>
      <c r="RRR23" s="220"/>
      <c r="RRS23" s="220"/>
      <c r="RRT23" s="220"/>
      <c r="RRU23" s="220"/>
      <c r="RRV23" s="220"/>
      <c r="RRW23" s="220"/>
      <c r="RRX23" s="220"/>
      <c r="RRY23" s="220"/>
      <c r="RRZ23" s="220"/>
      <c r="RSA23" s="220"/>
      <c r="RSB23" s="220"/>
      <c r="RSC23" s="220"/>
      <c r="RSD23" s="220"/>
      <c r="RSE23" s="220"/>
      <c r="RSF23" s="220"/>
      <c r="RSG23" s="220"/>
      <c r="RSH23" s="220"/>
      <c r="RSI23" s="220"/>
      <c r="RSJ23" s="220"/>
      <c r="RSK23" s="220"/>
      <c r="RSL23" s="220"/>
      <c r="RSM23" s="220"/>
      <c r="RSN23" s="220"/>
      <c r="RSO23" s="220"/>
      <c r="RSP23" s="220"/>
      <c r="RSQ23" s="220"/>
      <c r="RSR23" s="220"/>
      <c r="RSS23" s="220"/>
      <c r="RST23" s="220"/>
      <c r="RSU23" s="220"/>
      <c r="RSV23" s="220"/>
      <c r="RSW23" s="220"/>
      <c r="RSX23" s="220"/>
      <c r="RSY23" s="220"/>
      <c r="RSZ23" s="220"/>
      <c r="RTA23" s="220"/>
      <c r="RTB23" s="220"/>
      <c r="RTC23" s="220"/>
      <c r="RTD23" s="220"/>
      <c r="RTE23" s="220"/>
      <c r="RTF23" s="220"/>
      <c r="RTG23" s="220"/>
      <c r="RTH23" s="220"/>
      <c r="RTI23" s="220"/>
      <c r="RTJ23" s="220"/>
      <c r="RTK23" s="220"/>
      <c r="RTL23" s="220"/>
      <c r="RTM23" s="220"/>
      <c r="RTN23" s="220"/>
      <c r="RTO23" s="220"/>
      <c r="RTP23" s="220"/>
      <c r="RTQ23" s="220"/>
      <c r="RTR23" s="220"/>
      <c r="RTS23" s="220"/>
      <c r="RTT23" s="220"/>
      <c r="RTU23" s="220"/>
      <c r="RTV23" s="220"/>
      <c r="RTW23" s="220"/>
      <c r="RTX23" s="220"/>
      <c r="RTY23" s="220"/>
      <c r="RTZ23" s="220"/>
      <c r="RUA23" s="220"/>
      <c r="RUB23" s="220"/>
      <c r="RUC23" s="220"/>
      <c r="RUD23" s="220"/>
      <c r="RUE23" s="220"/>
      <c r="RUF23" s="220"/>
      <c r="RUG23" s="220"/>
      <c r="RUH23" s="220"/>
      <c r="RUI23" s="220"/>
      <c r="RUJ23" s="220"/>
      <c r="RUK23" s="220"/>
      <c r="RUL23" s="220"/>
      <c r="RUM23" s="220"/>
      <c r="RUN23" s="220"/>
      <c r="RUO23" s="220"/>
      <c r="RUP23" s="220"/>
      <c r="RUQ23" s="220"/>
      <c r="RUR23" s="220"/>
      <c r="RUS23" s="220"/>
      <c r="RUT23" s="220"/>
      <c r="RUU23" s="220"/>
      <c r="RUV23" s="220"/>
      <c r="RUW23" s="220"/>
      <c r="RUX23" s="220"/>
      <c r="RUY23" s="220"/>
      <c r="RUZ23" s="220"/>
      <c r="RVA23" s="220"/>
      <c r="RVB23" s="220"/>
      <c r="RVC23" s="220"/>
      <c r="RVD23" s="220"/>
      <c r="RVE23" s="220"/>
      <c r="RVF23" s="220"/>
      <c r="RVG23" s="220"/>
      <c r="RVH23" s="220"/>
      <c r="RVI23" s="220"/>
      <c r="RVJ23" s="220"/>
      <c r="RVK23" s="220"/>
      <c r="RVL23" s="220"/>
      <c r="RVM23" s="220"/>
      <c r="RVN23" s="220"/>
      <c r="RVO23" s="220"/>
      <c r="RVP23" s="220"/>
      <c r="RVQ23" s="220"/>
      <c r="RVR23" s="220"/>
      <c r="RVS23" s="220"/>
      <c r="RVT23" s="220"/>
      <c r="RVU23" s="220"/>
      <c r="RVV23" s="220"/>
      <c r="RVW23" s="220"/>
      <c r="RVX23" s="220"/>
      <c r="RVY23" s="220"/>
      <c r="RVZ23" s="220"/>
      <c r="RWA23" s="220"/>
      <c r="RWB23" s="220"/>
      <c r="RWC23" s="220"/>
      <c r="RWD23" s="220"/>
      <c r="RWE23" s="220"/>
      <c r="RWF23" s="220"/>
      <c r="RWG23" s="220"/>
      <c r="RWH23" s="220"/>
      <c r="RWI23" s="220"/>
      <c r="RWJ23" s="220"/>
      <c r="RWK23" s="220"/>
      <c r="RWL23" s="220"/>
      <c r="RWM23" s="220"/>
      <c r="RWN23" s="220"/>
      <c r="RWO23" s="220"/>
      <c r="RWP23" s="220"/>
      <c r="RWQ23" s="220"/>
      <c r="RWR23" s="220"/>
      <c r="RWS23" s="220"/>
      <c r="RWT23" s="220"/>
      <c r="RWU23" s="220"/>
      <c r="RWV23" s="220"/>
      <c r="RWW23" s="220"/>
      <c r="RWX23" s="220"/>
      <c r="RWY23" s="220"/>
      <c r="RWZ23" s="220"/>
      <c r="RXA23" s="220"/>
      <c r="RXB23" s="220"/>
      <c r="RXC23" s="220"/>
      <c r="RXD23" s="220"/>
      <c r="RXE23" s="220"/>
      <c r="RXF23" s="220"/>
      <c r="RXG23" s="220"/>
      <c r="RXH23" s="220"/>
      <c r="RXI23" s="220"/>
      <c r="RXJ23" s="220"/>
      <c r="RXK23" s="220"/>
      <c r="RXL23" s="220"/>
      <c r="RXM23" s="220"/>
      <c r="RXN23" s="220"/>
      <c r="RXO23" s="220"/>
      <c r="RXP23" s="220"/>
      <c r="RXQ23" s="220"/>
      <c r="RXR23" s="220"/>
      <c r="RXS23" s="220"/>
      <c r="RXT23" s="220"/>
      <c r="RXU23" s="220"/>
      <c r="RXV23" s="220"/>
      <c r="RXW23" s="220"/>
      <c r="RXX23" s="220"/>
      <c r="RXY23" s="220"/>
      <c r="RXZ23" s="220"/>
      <c r="RYA23" s="220"/>
      <c r="RYB23" s="220"/>
      <c r="RYC23" s="220"/>
      <c r="RYD23" s="220"/>
      <c r="RYE23" s="220"/>
      <c r="RYF23" s="220"/>
      <c r="RYG23" s="220"/>
      <c r="RYH23" s="220"/>
      <c r="RYI23" s="220"/>
      <c r="RYJ23" s="220"/>
      <c r="RYK23" s="220"/>
      <c r="RYL23" s="220"/>
      <c r="RYM23" s="220"/>
      <c r="RYN23" s="220"/>
      <c r="RYO23" s="220"/>
      <c r="RYP23" s="220"/>
      <c r="RYQ23" s="220"/>
      <c r="RYR23" s="220"/>
      <c r="RYS23" s="220"/>
      <c r="RYT23" s="220"/>
      <c r="RYU23" s="220"/>
      <c r="RYV23" s="220"/>
      <c r="RYW23" s="220"/>
      <c r="RYX23" s="220"/>
      <c r="RYY23" s="220"/>
      <c r="RYZ23" s="220"/>
      <c r="RZA23" s="220"/>
      <c r="RZB23" s="220"/>
      <c r="RZC23" s="220"/>
      <c r="RZD23" s="220"/>
      <c r="RZE23" s="220"/>
      <c r="RZF23" s="220"/>
      <c r="RZG23" s="220"/>
      <c r="RZH23" s="220"/>
      <c r="RZI23" s="220"/>
      <c r="RZJ23" s="220"/>
      <c r="RZK23" s="220"/>
      <c r="RZL23" s="220"/>
      <c r="RZM23" s="220"/>
      <c r="RZN23" s="220"/>
      <c r="RZO23" s="220"/>
      <c r="RZP23" s="220"/>
      <c r="RZQ23" s="220"/>
      <c r="RZR23" s="220"/>
      <c r="RZS23" s="220"/>
      <c r="RZT23" s="220"/>
      <c r="RZU23" s="220"/>
      <c r="RZV23" s="220"/>
      <c r="RZW23" s="220"/>
      <c r="RZX23" s="220"/>
      <c r="RZY23" s="220"/>
      <c r="RZZ23" s="220"/>
      <c r="SAA23" s="220"/>
      <c r="SAB23" s="220"/>
      <c r="SAC23" s="220"/>
      <c r="SAD23" s="220"/>
      <c r="SAE23" s="220"/>
      <c r="SAF23" s="220"/>
      <c r="SAG23" s="220"/>
      <c r="SAH23" s="220"/>
      <c r="SAI23" s="220"/>
      <c r="SAJ23" s="220"/>
      <c r="SAK23" s="220"/>
      <c r="SAL23" s="220"/>
      <c r="SAM23" s="220"/>
      <c r="SAN23" s="220"/>
      <c r="SAO23" s="220"/>
      <c r="SAP23" s="220"/>
      <c r="SAQ23" s="220"/>
      <c r="SAR23" s="220"/>
      <c r="SAS23" s="220"/>
      <c r="SAT23" s="220"/>
      <c r="SAU23" s="220"/>
      <c r="SAV23" s="220"/>
      <c r="SAW23" s="220"/>
      <c r="SAX23" s="220"/>
      <c r="SAY23" s="220"/>
      <c r="SAZ23" s="220"/>
      <c r="SBA23" s="220"/>
      <c r="SBB23" s="220"/>
      <c r="SBC23" s="220"/>
      <c r="SBD23" s="220"/>
      <c r="SBE23" s="220"/>
      <c r="SBF23" s="220"/>
      <c r="SBG23" s="220"/>
      <c r="SBH23" s="220"/>
      <c r="SBI23" s="220"/>
      <c r="SBJ23" s="220"/>
      <c r="SBK23" s="220"/>
      <c r="SBL23" s="220"/>
      <c r="SBM23" s="220"/>
      <c r="SBN23" s="220"/>
      <c r="SBO23" s="220"/>
      <c r="SBP23" s="220"/>
      <c r="SBQ23" s="220"/>
      <c r="SBR23" s="220"/>
      <c r="SBS23" s="220"/>
      <c r="SBT23" s="220"/>
      <c r="SBU23" s="220"/>
      <c r="SBV23" s="220"/>
      <c r="SBW23" s="220"/>
      <c r="SBX23" s="220"/>
      <c r="SBY23" s="220"/>
      <c r="SBZ23" s="220"/>
      <c r="SCA23" s="220"/>
      <c r="SCB23" s="220"/>
      <c r="SCC23" s="220"/>
      <c r="SCD23" s="220"/>
      <c r="SCE23" s="220"/>
      <c r="SCF23" s="220"/>
      <c r="SCG23" s="220"/>
      <c r="SCH23" s="220"/>
      <c r="SCI23" s="220"/>
      <c r="SCJ23" s="220"/>
      <c r="SCK23" s="220"/>
      <c r="SCL23" s="220"/>
      <c r="SCM23" s="220"/>
      <c r="SCN23" s="220"/>
      <c r="SCO23" s="220"/>
      <c r="SCP23" s="220"/>
      <c r="SCQ23" s="220"/>
      <c r="SCR23" s="220"/>
      <c r="SCS23" s="220"/>
      <c r="SCT23" s="220"/>
      <c r="SCU23" s="220"/>
      <c r="SCV23" s="220"/>
      <c r="SCW23" s="220"/>
      <c r="SCX23" s="220"/>
      <c r="SCY23" s="220"/>
      <c r="SCZ23" s="220"/>
      <c r="SDA23" s="220"/>
      <c r="SDB23" s="220"/>
      <c r="SDC23" s="220"/>
      <c r="SDD23" s="220"/>
      <c r="SDE23" s="220"/>
      <c r="SDF23" s="220"/>
      <c r="SDG23" s="220"/>
      <c r="SDH23" s="220"/>
      <c r="SDI23" s="220"/>
      <c r="SDJ23" s="220"/>
      <c r="SDK23" s="220"/>
      <c r="SDL23" s="220"/>
      <c r="SDM23" s="220"/>
      <c r="SDN23" s="220"/>
      <c r="SDO23" s="220"/>
      <c r="SDP23" s="220"/>
      <c r="SDQ23" s="220"/>
      <c r="SDR23" s="220"/>
      <c r="SDS23" s="220"/>
      <c r="SDT23" s="220"/>
      <c r="SDU23" s="220"/>
      <c r="SDV23" s="220"/>
      <c r="SDW23" s="220"/>
      <c r="SDX23" s="220"/>
      <c r="SDY23" s="220"/>
      <c r="SDZ23" s="220"/>
      <c r="SEA23" s="220"/>
      <c r="SEB23" s="220"/>
      <c r="SEC23" s="220"/>
      <c r="SED23" s="220"/>
      <c r="SEE23" s="220"/>
      <c r="SEF23" s="220"/>
      <c r="SEG23" s="220"/>
      <c r="SEH23" s="220"/>
      <c r="SEI23" s="220"/>
      <c r="SEJ23" s="220"/>
      <c r="SEK23" s="220"/>
      <c r="SEL23" s="220"/>
      <c r="SEM23" s="220"/>
      <c r="SEN23" s="220"/>
      <c r="SEO23" s="220"/>
      <c r="SEP23" s="220"/>
      <c r="SEQ23" s="220"/>
      <c r="SER23" s="220"/>
      <c r="SES23" s="220"/>
      <c r="SET23" s="220"/>
      <c r="SEU23" s="220"/>
      <c r="SEV23" s="220"/>
      <c r="SEW23" s="220"/>
      <c r="SEX23" s="220"/>
      <c r="SEY23" s="220"/>
      <c r="SEZ23" s="220"/>
      <c r="SFA23" s="220"/>
      <c r="SFB23" s="220"/>
      <c r="SFC23" s="220"/>
      <c r="SFD23" s="220"/>
      <c r="SFE23" s="220"/>
      <c r="SFF23" s="220"/>
      <c r="SFG23" s="220"/>
      <c r="SFH23" s="220"/>
      <c r="SFI23" s="220"/>
      <c r="SFJ23" s="220"/>
      <c r="SFK23" s="220"/>
      <c r="SFL23" s="220"/>
      <c r="SFM23" s="220"/>
      <c r="SFN23" s="220"/>
      <c r="SFO23" s="220"/>
      <c r="SFP23" s="220"/>
      <c r="SFQ23" s="220"/>
      <c r="SFR23" s="220"/>
      <c r="SFS23" s="220"/>
      <c r="SFT23" s="220"/>
      <c r="SFU23" s="220"/>
      <c r="SFV23" s="220"/>
      <c r="SFW23" s="220"/>
      <c r="SFX23" s="220"/>
      <c r="SFY23" s="220"/>
      <c r="SFZ23" s="220"/>
      <c r="SGA23" s="220"/>
      <c r="SGB23" s="220"/>
      <c r="SGC23" s="220"/>
      <c r="SGD23" s="220"/>
      <c r="SGE23" s="220"/>
      <c r="SGF23" s="220"/>
      <c r="SGG23" s="220"/>
      <c r="SGH23" s="220"/>
      <c r="SGI23" s="220"/>
      <c r="SGJ23" s="220"/>
      <c r="SGK23" s="220"/>
      <c r="SGL23" s="220"/>
      <c r="SGM23" s="220"/>
      <c r="SGN23" s="220"/>
      <c r="SGO23" s="220"/>
      <c r="SGP23" s="220"/>
      <c r="SGQ23" s="220"/>
      <c r="SGR23" s="220"/>
      <c r="SGS23" s="220"/>
      <c r="SGT23" s="220"/>
      <c r="SGU23" s="220"/>
      <c r="SGV23" s="220"/>
      <c r="SGW23" s="220"/>
      <c r="SGX23" s="220"/>
      <c r="SGY23" s="220"/>
      <c r="SGZ23" s="220"/>
      <c r="SHA23" s="220"/>
      <c r="SHB23" s="220"/>
      <c r="SHC23" s="220"/>
      <c r="SHD23" s="220"/>
      <c r="SHE23" s="220"/>
      <c r="SHF23" s="220"/>
      <c r="SHG23" s="220"/>
      <c r="SHH23" s="220"/>
      <c r="SHI23" s="220"/>
      <c r="SHJ23" s="220"/>
      <c r="SHK23" s="220"/>
      <c r="SHL23" s="220"/>
      <c r="SHM23" s="220"/>
      <c r="SHN23" s="220"/>
      <c r="SHO23" s="220"/>
      <c r="SHP23" s="220"/>
      <c r="SHQ23" s="220"/>
      <c r="SHR23" s="220"/>
      <c r="SHS23" s="220"/>
      <c r="SHT23" s="220"/>
      <c r="SHU23" s="220"/>
      <c r="SHV23" s="220"/>
      <c r="SHW23" s="220"/>
      <c r="SHX23" s="220"/>
      <c r="SHY23" s="220"/>
      <c r="SHZ23" s="220"/>
      <c r="SIA23" s="220"/>
      <c r="SIB23" s="220"/>
      <c r="SIC23" s="220"/>
      <c r="SID23" s="220"/>
      <c r="SIE23" s="220"/>
      <c r="SIF23" s="220"/>
      <c r="SIG23" s="220"/>
      <c r="SIH23" s="220"/>
      <c r="SII23" s="220"/>
      <c r="SIJ23" s="220"/>
      <c r="SIK23" s="220"/>
      <c r="SIL23" s="220"/>
      <c r="SIM23" s="220"/>
      <c r="SIN23" s="220"/>
      <c r="SIO23" s="220"/>
      <c r="SIP23" s="220"/>
      <c r="SIQ23" s="220"/>
      <c r="SIR23" s="220"/>
      <c r="SIS23" s="220"/>
      <c r="SIT23" s="220"/>
      <c r="SIU23" s="220"/>
      <c r="SIV23" s="220"/>
      <c r="SIW23" s="220"/>
      <c r="SIX23" s="220"/>
      <c r="SIY23" s="220"/>
      <c r="SIZ23" s="220"/>
      <c r="SJA23" s="220"/>
      <c r="SJB23" s="220"/>
      <c r="SJC23" s="220"/>
      <c r="SJD23" s="220"/>
      <c r="SJE23" s="220"/>
      <c r="SJF23" s="220"/>
      <c r="SJG23" s="220"/>
      <c r="SJH23" s="220"/>
      <c r="SJI23" s="220"/>
      <c r="SJJ23" s="220"/>
      <c r="SJK23" s="220"/>
      <c r="SJL23" s="220"/>
      <c r="SJM23" s="220"/>
      <c r="SJN23" s="220"/>
      <c r="SJO23" s="220"/>
      <c r="SJP23" s="220"/>
      <c r="SJQ23" s="220"/>
      <c r="SJR23" s="220"/>
      <c r="SJS23" s="220"/>
      <c r="SJT23" s="220"/>
      <c r="SJU23" s="220"/>
      <c r="SJV23" s="220"/>
      <c r="SJW23" s="220"/>
      <c r="SJX23" s="220"/>
      <c r="SJY23" s="220"/>
      <c r="SJZ23" s="220"/>
      <c r="SKA23" s="220"/>
      <c r="SKB23" s="220"/>
      <c r="SKC23" s="220"/>
      <c r="SKD23" s="220"/>
      <c r="SKE23" s="220"/>
      <c r="SKF23" s="220"/>
      <c r="SKG23" s="220"/>
      <c r="SKH23" s="220"/>
      <c r="SKI23" s="220"/>
      <c r="SKJ23" s="220"/>
      <c r="SKK23" s="220"/>
      <c r="SKL23" s="220"/>
      <c r="SKM23" s="220"/>
      <c r="SKN23" s="220"/>
      <c r="SKO23" s="220"/>
      <c r="SKP23" s="220"/>
      <c r="SKQ23" s="220"/>
      <c r="SKR23" s="220"/>
      <c r="SKS23" s="220"/>
      <c r="SKT23" s="220"/>
      <c r="SKU23" s="220"/>
      <c r="SKV23" s="220"/>
      <c r="SKW23" s="220"/>
      <c r="SKX23" s="220"/>
      <c r="SKY23" s="220"/>
      <c r="SKZ23" s="220"/>
      <c r="SLA23" s="220"/>
      <c r="SLB23" s="220"/>
      <c r="SLC23" s="220"/>
      <c r="SLD23" s="220"/>
      <c r="SLE23" s="220"/>
      <c r="SLF23" s="220"/>
      <c r="SLG23" s="220"/>
      <c r="SLH23" s="220"/>
      <c r="SLI23" s="220"/>
      <c r="SLJ23" s="220"/>
      <c r="SLK23" s="220"/>
      <c r="SLL23" s="220"/>
      <c r="SLM23" s="220"/>
      <c r="SLN23" s="220"/>
      <c r="SLO23" s="220"/>
      <c r="SLP23" s="220"/>
      <c r="SLQ23" s="220"/>
      <c r="SLR23" s="220"/>
      <c r="SLS23" s="220"/>
      <c r="SLT23" s="220"/>
      <c r="SLU23" s="220"/>
      <c r="SLV23" s="220"/>
      <c r="SLW23" s="220"/>
      <c r="SLX23" s="220"/>
      <c r="SLY23" s="220"/>
      <c r="SLZ23" s="220"/>
      <c r="SMA23" s="220"/>
      <c r="SMB23" s="220"/>
      <c r="SMC23" s="220"/>
      <c r="SMD23" s="220"/>
      <c r="SME23" s="220"/>
      <c r="SMF23" s="220"/>
      <c r="SMG23" s="220"/>
      <c r="SMH23" s="220"/>
      <c r="SMI23" s="220"/>
      <c r="SMJ23" s="220"/>
      <c r="SMK23" s="220"/>
      <c r="SML23" s="220"/>
      <c r="SMM23" s="220"/>
      <c r="SMN23" s="220"/>
      <c r="SMO23" s="220"/>
      <c r="SMP23" s="220"/>
      <c r="SMQ23" s="220"/>
      <c r="SMR23" s="220"/>
      <c r="SMS23" s="220"/>
      <c r="SMT23" s="220"/>
      <c r="SMU23" s="220"/>
      <c r="SMV23" s="220"/>
      <c r="SMW23" s="220"/>
      <c r="SMX23" s="220"/>
      <c r="SMY23" s="220"/>
      <c r="SMZ23" s="220"/>
      <c r="SNA23" s="220"/>
      <c r="SNB23" s="220"/>
      <c r="SNC23" s="220"/>
      <c r="SND23" s="220"/>
      <c r="SNE23" s="220"/>
      <c r="SNF23" s="220"/>
      <c r="SNG23" s="220"/>
      <c r="SNH23" s="220"/>
      <c r="SNI23" s="220"/>
      <c r="SNJ23" s="220"/>
      <c r="SNK23" s="220"/>
      <c r="SNL23" s="220"/>
      <c r="SNM23" s="220"/>
      <c r="SNN23" s="220"/>
      <c r="SNO23" s="220"/>
      <c r="SNP23" s="220"/>
      <c r="SNQ23" s="220"/>
      <c r="SNR23" s="220"/>
      <c r="SNS23" s="220"/>
      <c r="SNT23" s="220"/>
      <c r="SNU23" s="220"/>
      <c r="SNV23" s="220"/>
      <c r="SNW23" s="220"/>
      <c r="SNX23" s="220"/>
      <c r="SNY23" s="220"/>
      <c r="SNZ23" s="220"/>
      <c r="SOA23" s="220"/>
      <c r="SOB23" s="220"/>
      <c r="SOC23" s="220"/>
      <c r="SOD23" s="220"/>
      <c r="SOE23" s="220"/>
      <c r="SOF23" s="220"/>
      <c r="SOG23" s="220"/>
      <c r="SOH23" s="220"/>
      <c r="SOI23" s="220"/>
      <c r="SOJ23" s="220"/>
      <c r="SOK23" s="220"/>
      <c r="SOL23" s="220"/>
      <c r="SOM23" s="220"/>
      <c r="SON23" s="220"/>
      <c r="SOO23" s="220"/>
      <c r="SOP23" s="220"/>
      <c r="SOQ23" s="220"/>
      <c r="SOR23" s="220"/>
      <c r="SOS23" s="220"/>
      <c r="SOT23" s="220"/>
      <c r="SOU23" s="220"/>
      <c r="SOV23" s="220"/>
      <c r="SOW23" s="220"/>
      <c r="SOX23" s="220"/>
      <c r="SOY23" s="220"/>
      <c r="SOZ23" s="220"/>
      <c r="SPA23" s="220"/>
      <c r="SPB23" s="220"/>
      <c r="SPC23" s="220"/>
      <c r="SPD23" s="220"/>
      <c r="SPE23" s="220"/>
      <c r="SPF23" s="220"/>
      <c r="SPG23" s="220"/>
      <c r="SPH23" s="220"/>
      <c r="SPI23" s="220"/>
      <c r="SPJ23" s="220"/>
      <c r="SPK23" s="220"/>
      <c r="SPL23" s="220"/>
      <c r="SPM23" s="220"/>
      <c r="SPN23" s="220"/>
      <c r="SPO23" s="220"/>
      <c r="SPP23" s="220"/>
      <c r="SPQ23" s="220"/>
      <c r="SPR23" s="220"/>
      <c r="SPS23" s="220"/>
      <c r="SPT23" s="220"/>
      <c r="SPU23" s="220"/>
      <c r="SPV23" s="220"/>
      <c r="SPW23" s="220"/>
      <c r="SPX23" s="220"/>
      <c r="SPY23" s="220"/>
      <c r="SPZ23" s="220"/>
      <c r="SQA23" s="220"/>
      <c r="SQB23" s="220"/>
      <c r="SQC23" s="220"/>
      <c r="SQD23" s="220"/>
      <c r="SQE23" s="220"/>
      <c r="SQF23" s="220"/>
      <c r="SQG23" s="220"/>
      <c r="SQH23" s="220"/>
      <c r="SQI23" s="220"/>
      <c r="SQJ23" s="220"/>
      <c r="SQK23" s="220"/>
      <c r="SQL23" s="220"/>
      <c r="SQM23" s="220"/>
      <c r="SQN23" s="220"/>
      <c r="SQO23" s="220"/>
      <c r="SQP23" s="220"/>
      <c r="SQQ23" s="220"/>
      <c r="SQR23" s="220"/>
      <c r="SQS23" s="220"/>
      <c r="SQT23" s="220"/>
      <c r="SQU23" s="220"/>
      <c r="SQV23" s="220"/>
      <c r="SQW23" s="220"/>
      <c r="SQX23" s="220"/>
      <c r="SQY23" s="220"/>
      <c r="SQZ23" s="220"/>
      <c r="SRA23" s="220"/>
      <c r="SRB23" s="220"/>
      <c r="SRC23" s="220"/>
      <c r="SRD23" s="220"/>
      <c r="SRE23" s="220"/>
      <c r="SRF23" s="220"/>
      <c r="SRG23" s="220"/>
      <c r="SRH23" s="220"/>
      <c r="SRI23" s="220"/>
      <c r="SRJ23" s="220"/>
      <c r="SRK23" s="220"/>
      <c r="SRL23" s="220"/>
      <c r="SRM23" s="220"/>
      <c r="SRN23" s="220"/>
      <c r="SRO23" s="220"/>
      <c r="SRP23" s="220"/>
      <c r="SRQ23" s="220"/>
      <c r="SRR23" s="220"/>
      <c r="SRS23" s="220"/>
      <c r="SRT23" s="220"/>
      <c r="SRU23" s="220"/>
      <c r="SRV23" s="220"/>
      <c r="SRW23" s="220"/>
      <c r="SRX23" s="220"/>
      <c r="SRY23" s="220"/>
      <c r="SRZ23" s="220"/>
      <c r="SSA23" s="220"/>
      <c r="SSB23" s="220"/>
      <c r="SSC23" s="220"/>
      <c r="SSD23" s="220"/>
      <c r="SSE23" s="220"/>
      <c r="SSF23" s="220"/>
      <c r="SSG23" s="220"/>
      <c r="SSH23" s="220"/>
      <c r="SSI23" s="220"/>
      <c r="SSJ23" s="220"/>
      <c r="SSK23" s="220"/>
      <c r="SSL23" s="220"/>
      <c r="SSM23" s="220"/>
      <c r="SSN23" s="220"/>
      <c r="SSO23" s="220"/>
      <c r="SSP23" s="220"/>
      <c r="SSQ23" s="220"/>
      <c r="SSR23" s="220"/>
      <c r="SSS23" s="220"/>
      <c r="SST23" s="220"/>
      <c r="SSU23" s="220"/>
      <c r="SSV23" s="220"/>
      <c r="SSW23" s="220"/>
      <c r="SSX23" s="220"/>
      <c r="SSY23" s="220"/>
      <c r="SSZ23" s="220"/>
      <c r="STA23" s="220"/>
      <c r="STB23" s="220"/>
      <c r="STC23" s="220"/>
      <c r="STD23" s="220"/>
      <c r="STE23" s="220"/>
      <c r="STF23" s="220"/>
      <c r="STG23" s="220"/>
      <c r="STH23" s="220"/>
      <c r="STI23" s="220"/>
      <c r="STJ23" s="220"/>
      <c r="STK23" s="220"/>
      <c r="STL23" s="220"/>
      <c r="STM23" s="220"/>
      <c r="STN23" s="220"/>
      <c r="STO23" s="220"/>
      <c r="STP23" s="220"/>
      <c r="STQ23" s="220"/>
      <c r="STR23" s="220"/>
      <c r="STS23" s="220"/>
      <c r="STT23" s="220"/>
      <c r="STU23" s="220"/>
      <c r="STV23" s="220"/>
      <c r="STW23" s="220"/>
      <c r="STX23" s="220"/>
      <c r="STY23" s="220"/>
      <c r="STZ23" s="220"/>
      <c r="SUA23" s="220"/>
      <c r="SUB23" s="220"/>
      <c r="SUC23" s="220"/>
      <c r="SUD23" s="220"/>
      <c r="SUE23" s="220"/>
      <c r="SUF23" s="220"/>
      <c r="SUG23" s="220"/>
      <c r="SUH23" s="220"/>
      <c r="SUI23" s="220"/>
      <c r="SUJ23" s="220"/>
      <c r="SUK23" s="220"/>
      <c r="SUL23" s="220"/>
      <c r="SUM23" s="220"/>
      <c r="SUN23" s="220"/>
      <c r="SUO23" s="220"/>
      <c r="SUP23" s="220"/>
      <c r="SUQ23" s="220"/>
      <c r="SUR23" s="220"/>
      <c r="SUS23" s="220"/>
      <c r="SUT23" s="220"/>
      <c r="SUU23" s="220"/>
      <c r="SUV23" s="220"/>
      <c r="SUW23" s="220"/>
      <c r="SUX23" s="220"/>
      <c r="SUY23" s="220"/>
      <c r="SUZ23" s="220"/>
      <c r="SVA23" s="220"/>
      <c r="SVB23" s="220"/>
      <c r="SVC23" s="220"/>
      <c r="SVD23" s="220"/>
      <c r="SVE23" s="220"/>
      <c r="SVF23" s="220"/>
      <c r="SVG23" s="220"/>
      <c r="SVH23" s="220"/>
      <c r="SVI23" s="220"/>
      <c r="SVJ23" s="220"/>
      <c r="SVK23" s="220"/>
      <c r="SVL23" s="220"/>
      <c r="SVM23" s="220"/>
      <c r="SVN23" s="220"/>
      <c r="SVO23" s="220"/>
      <c r="SVP23" s="220"/>
      <c r="SVQ23" s="220"/>
      <c r="SVR23" s="220"/>
      <c r="SVS23" s="220"/>
      <c r="SVT23" s="220"/>
      <c r="SVU23" s="220"/>
      <c r="SVV23" s="220"/>
      <c r="SVW23" s="220"/>
      <c r="SVX23" s="220"/>
      <c r="SVY23" s="220"/>
      <c r="SVZ23" s="220"/>
      <c r="SWA23" s="220"/>
      <c r="SWB23" s="220"/>
      <c r="SWC23" s="220"/>
      <c r="SWD23" s="220"/>
      <c r="SWE23" s="220"/>
      <c r="SWF23" s="220"/>
      <c r="SWG23" s="220"/>
      <c r="SWH23" s="220"/>
      <c r="SWI23" s="220"/>
      <c r="SWJ23" s="220"/>
      <c r="SWK23" s="220"/>
      <c r="SWL23" s="220"/>
      <c r="SWM23" s="220"/>
      <c r="SWN23" s="220"/>
      <c r="SWO23" s="220"/>
      <c r="SWP23" s="220"/>
      <c r="SWQ23" s="220"/>
      <c r="SWR23" s="220"/>
      <c r="SWS23" s="220"/>
      <c r="SWT23" s="220"/>
      <c r="SWU23" s="220"/>
      <c r="SWV23" s="220"/>
      <c r="SWW23" s="220"/>
      <c r="SWX23" s="220"/>
      <c r="SWY23" s="220"/>
      <c r="SWZ23" s="220"/>
      <c r="SXA23" s="220"/>
      <c r="SXB23" s="220"/>
      <c r="SXC23" s="220"/>
      <c r="SXD23" s="220"/>
      <c r="SXE23" s="220"/>
      <c r="SXF23" s="220"/>
      <c r="SXG23" s="220"/>
      <c r="SXH23" s="220"/>
      <c r="SXI23" s="220"/>
      <c r="SXJ23" s="220"/>
      <c r="SXK23" s="220"/>
      <c r="SXL23" s="220"/>
      <c r="SXM23" s="220"/>
      <c r="SXN23" s="220"/>
      <c r="SXO23" s="220"/>
      <c r="SXP23" s="220"/>
      <c r="SXQ23" s="220"/>
      <c r="SXR23" s="220"/>
      <c r="SXS23" s="220"/>
      <c r="SXT23" s="220"/>
      <c r="SXU23" s="220"/>
      <c r="SXV23" s="220"/>
      <c r="SXW23" s="220"/>
      <c r="SXX23" s="220"/>
      <c r="SXY23" s="220"/>
      <c r="SXZ23" s="220"/>
      <c r="SYA23" s="220"/>
      <c r="SYB23" s="220"/>
      <c r="SYC23" s="220"/>
      <c r="SYD23" s="220"/>
      <c r="SYE23" s="220"/>
      <c r="SYF23" s="220"/>
      <c r="SYG23" s="220"/>
      <c r="SYH23" s="220"/>
      <c r="SYI23" s="220"/>
      <c r="SYJ23" s="220"/>
      <c r="SYK23" s="220"/>
      <c r="SYL23" s="220"/>
      <c r="SYM23" s="220"/>
      <c r="SYN23" s="220"/>
      <c r="SYO23" s="220"/>
      <c r="SYP23" s="220"/>
      <c r="SYQ23" s="220"/>
      <c r="SYR23" s="220"/>
      <c r="SYS23" s="220"/>
      <c r="SYT23" s="220"/>
      <c r="SYU23" s="220"/>
      <c r="SYV23" s="220"/>
      <c r="SYW23" s="220"/>
      <c r="SYX23" s="220"/>
      <c r="SYY23" s="220"/>
      <c r="SYZ23" s="220"/>
      <c r="SZA23" s="220"/>
      <c r="SZB23" s="220"/>
      <c r="SZC23" s="220"/>
      <c r="SZD23" s="220"/>
      <c r="SZE23" s="220"/>
      <c r="SZF23" s="220"/>
      <c r="SZG23" s="220"/>
      <c r="SZH23" s="220"/>
      <c r="SZI23" s="220"/>
      <c r="SZJ23" s="220"/>
      <c r="SZK23" s="220"/>
      <c r="SZL23" s="220"/>
      <c r="SZM23" s="220"/>
      <c r="SZN23" s="220"/>
      <c r="SZO23" s="220"/>
      <c r="SZP23" s="220"/>
      <c r="SZQ23" s="220"/>
      <c r="SZR23" s="220"/>
      <c r="SZS23" s="220"/>
      <c r="SZT23" s="220"/>
      <c r="SZU23" s="220"/>
      <c r="SZV23" s="220"/>
      <c r="SZW23" s="220"/>
      <c r="SZX23" s="220"/>
      <c r="SZY23" s="220"/>
      <c r="SZZ23" s="220"/>
      <c r="TAA23" s="220"/>
      <c r="TAB23" s="220"/>
      <c r="TAC23" s="220"/>
      <c r="TAD23" s="220"/>
      <c r="TAE23" s="220"/>
      <c r="TAF23" s="220"/>
      <c r="TAG23" s="220"/>
      <c r="TAH23" s="220"/>
      <c r="TAI23" s="220"/>
      <c r="TAJ23" s="220"/>
      <c r="TAK23" s="220"/>
      <c r="TAL23" s="220"/>
      <c r="TAM23" s="220"/>
      <c r="TAN23" s="220"/>
      <c r="TAO23" s="220"/>
      <c r="TAP23" s="220"/>
      <c r="TAQ23" s="220"/>
      <c r="TAR23" s="220"/>
      <c r="TAS23" s="220"/>
      <c r="TAT23" s="220"/>
      <c r="TAU23" s="220"/>
      <c r="TAV23" s="220"/>
      <c r="TAW23" s="220"/>
      <c r="TAX23" s="220"/>
      <c r="TAY23" s="220"/>
      <c r="TAZ23" s="220"/>
      <c r="TBA23" s="220"/>
      <c r="TBB23" s="220"/>
      <c r="TBC23" s="220"/>
      <c r="TBD23" s="220"/>
      <c r="TBE23" s="220"/>
      <c r="TBF23" s="220"/>
      <c r="TBG23" s="220"/>
      <c r="TBH23" s="220"/>
      <c r="TBI23" s="220"/>
      <c r="TBJ23" s="220"/>
      <c r="TBK23" s="220"/>
      <c r="TBL23" s="220"/>
      <c r="TBM23" s="220"/>
      <c r="TBN23" s="220"/>
      <c r="TBO23" s="220"/>
      <c r="TBP23" s="220"/>
      <c r="TBQ23" s="220"/>
      <c r="TBR23" s="220"/>
      <c r="TBS23" s="220"/>
      <c r="TBT23" s="220"/>
      <c r="TBU23" s="220"/>
      <c r="TBV23" s="220"/>
      <c r="TBW23" s="220"/>
      <c r="TBX23" s="220"/>
      <c r="TBY23" s="220"/>
      <c r="TBZ23" s="220"/>
      <c r="TCA23" s="220"/>
      <c r="TCB23" s="220"/>
      <c r="TCC23" s="220"/>
      <c r="TCD23" s="220"/>
      <c r="TCE23" s="220"/>
      <c r="TCF23" s="220"/>
      <c r="TCG23" s="220"/>
      <c r="TCH23" s="220"/>
      <c r="TCI23" s="220"/>
      <c r="TCJ23" s="220"/>
      <c r="TCK23" s="220"/>
      <c r="TCL23" s="220"/>
      <c r="TCM23" s="220"/>
      <c r="TCN23" s="220"/>
      <c r="TCO23" s="220"/>
      <c r="TCP23" s="220"/>
      <c r="TCQ23" s="220"/>
      <c r="TCR23" s="220"/>
      <c r="TCS23" s="220"/>
      <c r="TCT23" s="220"/>
      <c r="TCU23" s="220"/>
      <c r="TCV23" s="220"/>
      <c r="TCW23" s="220"/>
      <c r="TCX23" s="220"/>
      <c r="TCY23" s="220"/>
      <c r="TCZ23" s="220"/>
      <c r="TDA23" s="220"/>
      <c r="TDB23" s="220"/>
      <c r="TDC23" s="220"/>
      <c r="TDD23" s="220"/>
      <c r="TDE23" s="220"/>
      <c r="TDF23" s="220"/>
      <c r="TDG23" s="220"/>
      <c r="TDH23" s="220"/>
      <c r="TDI23" s="220"/>
      <c r="TDJ23" s="220"/>
      <c r="TDK23" s="220"/>
      <c r="TDL23" s="220"/>
      <c r="TDM23" s="220"/>
      <c r="TDN23" s="220"/>
      <c r="TDO23" s="220"/>
      <c r="TDP23" s="220"/>
      <c r="TDQ23" s="220"/>
      <c r="TDR23" s="220"/>
      <c r="TDS23" s="220"/>
      <c r="TDT23" s="220"/>
      <c r="TDU23" s="220"/>
      <c r="TDV23" s="220"/>
      <c r="TDW23" s="220"/>
      <c r="TDX23" s="220"/>
      <c r="TDY23" s="220"/>
      <c r="TDZ23" s="220"/>
      <c r="TEA23" s="220"/>
      <c r="TEB23" s="220"/>
      <c r="TEC23" s="220"/>
      <c r="TED23" s="220"/>
      <c r="TEE23" s="220"/>
      <c r="TEF23" s="220"/>
      <c r="TEG23" s="220"/>
      <c r="TEH23" s="220"/>
      <c r="TEI23" s="220"/>
      <c r="TEJ23" s="220"/>
      <c r="TEK23" s="220"/>
      <c r="TEL23" s="220"/>
      <c r="TEM23" s="220"/>
      <c r="TEN23" s="220"/>
      <c r="TEO23" s="220"/>
      <c r="TEP23" s="220"/>
      <c r="TEQ23" s="220"/>
      <c r="TER23" s="220"/>
      <c r="TES23" s="220"/>
      <c r="TET23" s="220"/>
      <c r="TEU23" s="220"/>
      <c r="TEV23" s="220"/>
      <c r="TEW23" s="220"/>
      <c r="TEX23" s="220"/>
      <c r="TEY23" s="220"/>
      <c r="TEZ23" s="220"/>
      <c r="TFA23" s="220"/>
      <c r="TFB23" s="220"/>
      <c r="TFC23" s="220"/>
      <c r="TFD23" s="220"/>
      <c r="TFE23" s="220"/>
      <c r="TFF23" s="220"/>
      <c r="TFG23" s="220"/>
      <c r="TFH23" s="220"/>
      <c r="TFI23" s="220"/>
      <c r="TFJ23" s="220"/>
      <c r="TFK23" s="220"/>
      <c r="TFL23" s="220"/>
      <c r="TFM23" s="220"/>
      <c r="TFN23" s="220"/>
      <c r="TFO23" s="220"/>
      <c r="TFP23" s="220"/>
      <c r="TFQ23" s="220"/>
      <c r="TFR23" s="220"/>
      <c r="TFS23" s="220"/>
      <c r="TFT23" s="220"/>
      <c r="TFU23" s="220"/>
      <c r="TFV23" s="220"/>
      <c r="TFW23" s="220"/>
      <c r="TFX23" s="220"/>
      <c r="TFY23" s="220"/>
      <c r="TFZ23" s="220"/>
      <c r="TGA23" s="220"/>
      <c r="TGB23" s="220"/>
      <c r="TGC23" s="220"/>
      <c r="TGD23" s="220"/>
      <c r="TGE23" s="220"/>
      <c r="TGF23" s="220"/>
      <c r="TGG23" s="220"/>
      <c r="TGH23" s="220"/>
      <c r="TGI23" s="220"/>
      <c r="TGJ23" s="220"/>
      <c r="TGK23" s="220"/>
      <c r="TGL23" s="220"/>
      <c r="TGM23" s="220"/>
      <c r="TGN23" s="220"/>
      <c r="TGO23" s="220"/>
      <c r="TGP23" s="220"/>
      <c r="TGQ23" s="220"/>
      <c r="TGR23" s="220"/>
      <c r="TGS23" s="220"/>
      <c r="TGT23" s="220"/>
      <c r="TGU23" s="220"/>
      <c r="TGV23" s="220"/>
      <c r="TGW23" s="220"/>
      <c r="TGX23" s="220"/>
      <c r="TGY23" s="220"/>
      <c r="TGZ23" s="220"/>
      <c r="THA23" s="220"/>
      <c r="THB23" s="220"/>
      <c r="THC23" s="220"/>
      <c r="THD23" s="220"/>
      <c r="THE23" s="220"/>
      <c r="THF23" s="220"/>
      <c r="THG23" s="220"/>
      <c r="THH23" s="220"/>
      <c r="THI23" s="220"/>
      <c r="THJ23" s="220"/>
      <c r="THK23" s="220"/>
      <c r="THL23" s="220"/>
      <c r="THM23" s="220"/>
      <c r="THN23" s="220"/>
      <c r="THO23" s="220"/>
      <c r="THP23" s="220"/>
      <c r="THQ23" s="220"/>
      <c r="THR23" s="220"/>
      <c r="THS23" s="220"/>
      <c r="THT23" s="220"/>
      <c r="THU23" s="220"/>
      <c r="THV23" s="220"/>
      <c r="THW23" s="220"/>
      <c r="THX23" s="220"/>
      <c r="THY23" s="220"/>
      <c r="THZ23" s="220"/>
      <c r="TIA23" s="220"/>
      <c r="TIB23" s="220"/>
      <c r="TIC23" s="220"/>
      <c r="TID23" s="220"/>
      <c r="TIE23" s="220"/>
      <c r="TIF23" s="220"/>
      <c r="TIG23" s="220"/>
      <c r="TIH23" s="220"/>
      <c r="TII23" s="220"/>
      <c r="TIJ23" s="220"/>
      <c r="TIK23" s="220"/>
      <c r="TIL23" s="220"/>
      <c r="TIM23" s="220"/>
      <c r="TIN23" s="220"/>
      <c r="TIO23" s="220"/>
      <c r="TIP23" s="220"/>
      <c r="TIQ23" s="220"/>
      <c r="TIR23" s="220"/>
      <c r="TIS23" s="220"/>
      <c r="TIT23" s="220"/>
      <c r="TIU23" s="220"/>
      <c r="TIV23" s="220"/>
      <c r="TIW23" s="220"/>
      <c r="TIX23" s="220"/>
      <c r="TIY23" s="220"/>
      <c r="TIZ23" s="220"/>
      <c r="TJA23" s="220"/>
      <c r="TJB23" s="220"/>
      <c r="TJC23" s="220"/>
      <c r="TJD23" s="220"/>
      <c r="TJE23" s="220"/>
      <c r="TJF23" s="220"/>
      <c r="TJG23" s="220"/>
      <c r="TJH23" s="220"/>
      <c r="TJI23" s="220"/>
      <c r="TJJ23" s="220"/>
      <c r="TJK23" s="220"/>
      <c r="TJL23" s="220"/>
      <c r="TJM23" s="220"/>
      <c r="TJN23" s="220"/>
      <c r="TJO23" s="220"/>
      <c r="TJP23" s="220"/>
      <c r="TJQ23" s="220"/>
      <c r="TJR23" s="220"/>
      <c r="TJS23" s="220"/>
      <c r="TJT23" s="220"/>
      <c r="TJU23" s="220"/>
      <c r="TJV23" s="220"/>
      <c r="TJW23" s="220"/>
      <c r="TJX23" s="220"/>
      <c r="TJY23" s="220"/>
      <c r="TJZ23" s="220"/>
      <c r="TKA23" s="220"/>
      <c r="TKB23" s="220"/>
      <c r="TKC23" s="220"/>
      <c r="TKD23" s="220"/>
      <c r="TKE23" s="220"/>
      <c r="TKF23" s="220"/>
      <c r="TKG23" s="220"/>
      <c r="TKH23" s="220"/>
      <c r="TKI23" s="220"/>
      <c r="TKJ23" s="220"/>
      <c r="TKK23" s="220"/>
      <c r="TKL23" s="220"/>
      <c r="TKM23" s="220"/>
      <c r="TKN23" s="220"/>
      <c r="TKO23" s="220"/>
      <c r="TKP23" s="220"/>
      <c r="TKQ23" s="220"/>
      <c r="TKR23" s="220"/>
      <c r="TKS23" s="220"/>
      <c r="TKT23" s="220"/>
      <c r="TKU23" s="220"/>
      <c r="TKV23" s="220"/>
      <c r="TKW23" s="220"/>
      <c r="TKX23" s="220"/>
      <c r="TKY23" s="220"/>
      <c r="TKZ23" s="220"/>
      <c r="TLA23" s="220"/>
      <c r="TLB23" s="220"/>
      <c r="TLC23" s="220"/>
      <c r="TLD23" s="220"/>
      <c r="TLE23" s="220"/>
      <c r="TLF23" s="220"/>
      <c r="TLG23" s="220"/>
      <c r="TLH23" s="220"/>
      <c r="TLI23" s="220"/>
      <c r="TLJ23" s="220"/>
      <c r="TLK23" s="220"/>
      <c r="TLL23" s="220"/>
      <c r="TLM23" s="220"/>
      <c r="TLN23" s="220"/>
      <c r="TLO23" s="220"/>
      <c r="TLP23" s="220"/>
      <c r="TLQ23" s="220"/>
      <c r="TLR23" s="220"/>
      <c r="TLS23" s="220"/>
      <c r="TLT23" s="220"/>
      <c r="TLU23" s="220"/>
      <c r="TLV23" s="220"/>
      <c r="TLW23" s="220"/>
      <c r="TLX23" s="220"/>
      <c r="TLY23" s="220"/>
      <c r="TLZ23" s="220"/>
      <c r="TMA23" s="220"/>
      <c r="TMB23" s="220"/>
      <c r="TMC23" s="220"/>
      <c r="TMD23" s="220"/>
      <c r="TME23" s="220"/>
      <c r="TMF23" s="220"/>
      <c r="TMG23" s="220"/>
      <c r="TMH23" s="220"/>
      <c r="TMI23" s="220"/>
      <c r="TMJ23" s="220"/>
      <c r="TMK23" s="220"/>
      <c r="TML23" s="220"/>
      <c r="TMM23" s="220"/>
      <c r="TMN23" s="220"/>
      <c r="TMO23" s="220"/>
      <c r="TMP23" s="220"/>
      <c r="TMQ23" s="220"/>
      <c r="TMR23" s="220"/>
      <c r="TMS23" s="220"/>
      <c r="TMT23" s="220"/>
      <c r="TMU23" s="220"/>
      <c r="TMV23" s="220"/>
      <c r="TMW23" s="220"/>
      <c r="TMX23" s="220"/>
      <c r="TMY23" s="220"/>
      <c r="TMZ23" s="220"/>
      <c r="TNA23" s="220"/>
      <c r="TNB23" s="220"/>
      <c r="TNC23" s="220"/>
      <c r="TND23" s="220"/>
      <c r="TNE23" s="220"/>
      <c r="TNF23" s="220"/>
      <c r="TNG23" s="220"/>
      <c r="TNH23" s="220"/>
      <c r="TNI23" s="220"/>
      <c r="TNJ23" s="220"/>
      <c r="TNK23" s="220"/>
      <c r="TNL23" s="220"/>
      <c r="TNM23" s="220"/>
      <c r="TNN23" s="220"/>
      <c r="TNO23" s="220"/>
      <c r="TNP23" s="220"/>
      <c r="TNQ23" s="220"/>
      <c r="TNR23" s="220"/>
      <c r="TNS23" s="220"/>
      <c r="TNT23" s="220"/>
      <c r="TNU23" s="220"/>
      <c r="TNV23" s="220"/>
      <c r="TNW23" s="220"/>
      <c r="TNX23" s="220"/>
      <c r="TNY23" s="220"/>
      <c r="TNZ23" s="220"/>
      <c r="TOA23" s="220"/>
      <c r="TOB23" s="220"/>
      <c r="TOC23" s="220"/>
      <c r="TOD23" s="220"/>
      <c r="TOE23" s="220"/>
      <c r="TOF23" s="220"/>
      <c r="TOG23" s="220"/>
      <c r="TOH23" s="220"/>
      <c r="TOI23" s="220"/>
      <c r="TOJ23" s="220"/>
      <c r="TOK23" s="220"/>
      <c r="TOL23" s="220"/>
      <c r="TOM23" s="220"/>
      <c r="TON23" s="220"/>
      <c r="TOO23" s="220"/>
      <c r="TOP23" s="220"/>
      <c r="TOQ23" s="220"/>
      <c r="TOR23" s="220"/>
      <c r="TOS23" s="220"/>
      <c r="TOT23" s="220"/>
      <c r="TOU23" s="220"/>
      <c r="TOV23" s="220"/>
      <c r="TOW23" s="220"/>
      <c r="TOX23" s="220"/>
      <c r="TOY23" s="220"/>
      <c r="TOZ23" s="220"/>
      <c r="TPA23" s="220"/>
      <c r="TPB23" s="220"/>
      <c r="TPC23" s="220"/>
      <c r="TPD23" s="220"/>
      <c r="TPE23" s="220"/>
      <c r="TPF23" s="220"/>
      <c r="TPG23" s="220"/>
      <c r="TPH23" s="220"/>
      <c r="TPI23" s="220"/>
      <c r="TPJ23" s="220"/>
      <c r="TPK23" s="220"/>
      <c r="TPL23" s="220"/>
      <c r="TPM23" s="220"/>
      <c r="TPN23" s="220"/>
      <c r="TPO23" s="220"/>
      <c r="TPP23" s="220"/>
      <c r="TPQ23" s="220"/>
      <c r="TPR23" s="220"/>
      <c r="TPS23" s="220"/>
      <c r="TPT23" s="220"/>
      <c r="TPU23" s="220"/>
      <c r="TPV23" s="220"/>
      <c r="TPW23" s="220"/>
      <c r="TPX23" s="220"/>
      <c r="TPY23" s="220"/>
      <c r="TPZ23" s="220"/>
      <c r="TQA23" s="220"/>
      <c r="TQB23" s="220"/>
      <c r="TQC23" s="220"/>
      <c r="TQD23" s="220"/>
      <c r="TQE23" s="220"/>
      <c r="TQF23" s="220"/>
      <c r="TQG23" s="220"/>
      <c r="TQH23" s="220"/>
      <c r="TQI23" s="220"/>
      <c r="TQJ23" s="220"/>
      <c r="TQK23" s="220"/>
      <c r="TQL23" s="220"/>
      <c r="TQM23" s="220"/>
      <c r="TQN23" s="220"/>
      <c r="TQO23" s="220"/>
      <c r="TQP23" s="220"/>
      <c r="TQQ23" s="220"/>
      <c r="TQR23" s="220"/>
      <c r="TQS23" s="220"/>
      <c r="TQT23" s="220"/>
      <c r="TQU23" s="220"/>
      <c r="TQV23" s="220"/>
      <c r="TQW23" s="220"/>
      <c r="TQX23" s="220"/>
      <c r="TQY23" s="220"/>
      <c r="TQZ23" s="220"/>
      <c r="TRA23" s="220"/>
      <c r="TRB23" s="220"/>
      <c r="TRC23" s="220"/>
      <c r="TRD23" s="220"/>
      <c r="TRE23" s="220"/>
      <c r="TRF23" s="220"/>
      <c r="TRG23" s="220"/>
      <c r="TRH23" s="220"/>
      <c r="TRI23" s="220"/>
      <c r="TRJ23" s="220"/>
      <c r="TRK23" s="220"/>
      <c r="TRL23" s="220"/>
      <c r="TRM23" s="220"/>
      <c r="TRN23" s="220"/>
      <c r="TRO23" s="220"/>
      <c r="TRP23" s="220"/>
      <c r="TRQ23" s="220"/>
      <c r="TRR23" s="220"/>
      <c r="TRS23" s="220"/>
      <c r="TRT23" s="220"/>
      <c r="TRU23" s="220"/>
      <c r="TRV23" s="220"/>
      <c r="TRW23" s="220"/>
      <c r="TRX23" s="220"/>
      <c r="TRY23" s="220"/>
      <c r="TRZ23" s="220"/>
      <c r="TSA23" s="220"/>
      <c r="TSB23" s="220"/>
      <c r="TSC23" s="220"/>
      <c r="TSD23" s="220"/>
      <c r="TSE23" s="220"/>
      <c r="TSF23" s="220"/>
      <c r="TSG23" s="220"/>
      <c r="TSH23" s="220"/>
      <c r="TSI23" s="220"/>
      <c r="TSJ23" s="220"/>
      <c r="TSK23" s="220"/>
      <c r="TSL23" s="220"/>
      <c r="TSM23" s="220"/>
      <c r="TSN23" s="220"/>
      <c r="TSO23" s="220"/>
      <c r="TSP23" s="220"/>
      <c r="TSQ23" s="220"/>
      <c r="TSR23" s="220"/>
      <c r="TSS23" s="220"/>
      <c r="TST23" s="220"/>
      <c r="TSU23" s="220"/>
      <c r="TSV23" s="220"/>
      <c r="TSW23" s="220"/>
      <c r="TSX23" s="220"/>
      <c r="TSY23" s="220"/>
      <c r="TSZ23" s="220"/>
      <c r="TTA23" s="220"/>
      <c r="TTB23" s="220"/>
      <c r="TTC23" s="220"/>
      <c r="TTD23" s="220"/>
      <c r="TTE23" s="220"/>
      <c r="TTF23" s="220"/>
      <c r="TTG23" s="220"/>
      <c r="TTH23" s="220"/>
      <c r="TTI23" s="220"/>
      <c r="TTJ23" s="220"/>
      <c r="TTK23" s="220"/>
      <c r="TTL23" s="220"/>
      <c r="TTM23" s="220"/>
      <c r="TTN23" s="220"/>
      <c r="TTO23" s="220"/>
      <c r="TTP23" s="220"/>
      <c r="TTQ23" s="220"/>
      <c r="TTR23" s="220"/>
      <c r="TTS23" s="220"/>
      <c r="TTT23" s="220"/>
      <c r="TTU23" s="220"/>
      <c r="TTV23" s="220"/>
      <c r="TTW23" s="220"/>
      <c r="TTX23" s="220"/>
      <c r="TTY23" s="220"/>
      <c r="TTZ23" s="220"/>
      <c r="TUA23" s="220"/>
      <c r="TUB23" s="220"/>
      <c r="TUC23" s="220"/>
      <c r="TUD23" s="220"/>
      <c r="TUE23" s="220"/>
      <c r="TUF23" s="220"/>
      <c r="TUG23" s="220"/>
      <c r="TUH23" s="220"/>
      <c r="TUI23" s="220"/>
      <c r="TUJ23" s="220"/>
      <c r="TUK23" s="220"/>
      <c r="TUL23" s="220"/>
      <c r="TUM23" s="220"/>
      <c r="TUN23" s="220"/>
      <c r="TUO23" s="220"/>
      <c r="TUP23" s="220"/>
      <c r="TUQ23" s="220"/>
      <c r="TUR23" s="220"/>
      <c r="TUS23" s="220"/>
      <c r="TUT23" s="220"/>
      <c r="TUU23" s="220"/>
      <c r="TUV23" s="220"/>
      <c r="TUW23" s="220"/>
      <c r="TUX23" s="220"/>
      <c r="TUY23" s="220"/>
      <c r="TUZ23" s="220"/>
      <c r="TVA23" s="220"/>
      <c r="TVB23" s="220"/>
      <c r="TVC23" s="220"/>
      <c r="TVD23" s="220"/>
      <c r="TVE23" s="220"/>
      <c r="TVF23" s="220"/>
      <c r="TVG23" s="220"/>
      <c r="TVH23" s="220"/>
      <c r="TVI23" s="220"/>
      <c r="TVJ23" s="220"/>
      <c r="TVK23" s="220"/>
      <c r="TVL23" s="220"/>
      <c r="TVM23" s="220"/>
      <c r="TVN23" s="220"/>
      <c r="TVO23" s="220"/>
      <c r="TVP23" s="220"/>
      <c r="TVQ23" s="220"/>
      <c r="TVR23" s="220"/>
      <c r="TVS23" s="220"/>
      <c r="TVT23" s="220"/>
      <c r="TVU23" s="220"/>
      <c r="TVV23" s="220"/>
      <c r="TVW23" s="220"/>
      <c r="TVX23" s="220"/>
      <c r="TVY23" s="220"/>
      <c r="TVZ23" s="220"/>
      <c r="TWA23" s="220"/>
      <c r="TWB23" s="220"/>
      <c r="TWC23" s="220"/>
      <c r="TWD23" s="220"/>
      <c r="TWE23" s="220"/>
      <c r="TWF23" s="220"/>
      <c r="TWG23" s="220"/>
      <c r="TWH23" s="220"/>
      <c r="TWI23" s="220"/>
      <c r="TWJ23" s="220"/>
      <c r="TWK23" s="220"/>
      <c r="TWL23" s="220"/>
      <c r="TWM23" s="220"/>
      <c r="TWN23" s="220"/>
      <c r="TWO23" s="220"/>
      <c r="TWP23" s="220"/>
      <c r="TWQ23" s="220"/>
      <c r="TWR23" s="220"/>
      <c r="TWS23" s="220"/>
      <c r="TWT23" s="220"/>
      <c r="TWU23" s="220"/>
      <c r="TWV23" s="220"/>
      <c r="TWW23" s="220"/>
      <c r="TWX23" s="220"/>
      <c r="TWY23" s="220"/>
      <c r="TWZ23" s="220"/>
      <c r="TXA23" s="220"/>
      <c r="TXB23" s="220"/>
      <c r="TXC23" s="220"/>
      <c r="TXD23" s="220"/>
      <c r="TXE23" s="220"/>
      <c r="TXF23" s="220"/>
      <c r="TXG23" s="220"/>
      <c r="TXH23" s="220"/>
      <c r="TXI23" s="220"/>
      <c r="TXJ23" s="220"/>
      <c r="TXK23" s="220"/>
      <c r="TXL23" s="220"/>
      <c r="TXM23" s="220"/>
      <c r="TXN23" s="220"/>
      <c r="TXO23" s="220"/>
      <c r="TXP23" s="220"/>
      <c r="TXQ23" s="220"/>
      <c r="TXR23" s="220"/>
      <c r="TXS23" s="220"/>
      <c r="TXT23" s="220"/>
      <c r="TXU23" s="220"/>
      <c r="TXV23" s="220"/>
      <c r="TXW23" s="220"/>
      <c r="TXX23" s="220"/>
      <c r="TXY23" s="220"/>
      <c r="TXZ23" s="220"/>
      <c r="TYA23" s="220"/>
      <c r="TYB23" s="220"/>
      <c r="TYC23" s="220"/>
      <c r="TYD23" s="220"/>
      <c r="TYE23" s="220"/>
      <c r="TYF23" s="220"/>
      <c r="TYG23" s="220"/>
      <c r="TYH23" s="220"/>
      <c r="TYI23" s="220"/>
      <c r="TYJ23" s="220"/>
      <c r="TYK23" s="220"/>
      <c r="TYL23" s="220"/>
      <c r="TYM23" s="220"/>
      <c r="TYN23" s="220"/>
      <c r="TYO23" s="220"/>
      <c r="TYP23" s="220"/>
      <c r="TYQ23" s="220"/>
      <c r="TYR23" s="220"/>
      <c r="TYS23" s="220"/>
      <c r="TYT23" s="220"/>
      <c r="TYU23" s="220"/>
      <c r="TYV23" s="220"/>
      <c r="TYW23" s="220"/>
      <c r="TYX23" s="220"/>
      <c r="TYY23" s="220"/>
      <c r="TYZ23" s="220"/>
      <c r="TZA23" s="220"/>
      <c r="TZB23" s="220"/>
      <c r="TZC23" s="220"/>
      <c r="TZD23" s="220"/>
      <c r="TZE23" s="220"/>
      <c r="TZF23" s="220"/>
      <c r="TZG23" s="220"/>
      <c r="TZH23" s="220"/>
      <c r="TZI23" s="220"/>
      <c r="TZJ23" s="220"/>
      <c r="TZK23" s="220"/>
      <c r="TZL23" s="220"/>
      <c r="TZM23" s="220"/>
      <c r="TZN23" s="220"/>
      <c r="TZO23" s="220"/>
      <c r="TZP23" s="220"/>
      <c r="TZQ23" s="220"/>
      <c r="TZR23" s="220"/>
      <c r="TZS23" s="220"/>
      <c r="TZT23" s="220"/>
      <c r="TZU23" s="220"/>
      <c r="TZV23" s="220"/>
      <c r="TZW23" s="220"/>
      <c r="TZX23" s="220"/>
      <c r="TZY23" s="220"/>
      <c r="TZZ23" s="220"/>
      <c r="UAA23" s="220"/>
      <c r="UAB23" s="220"/>
      <c r="UAC23" s="220"/>
      <c r="UAD23" s="220"/>
      <c r="UAE23" s="220"/>
      <c r="UAF23" s="220"/>
      <c r="UAG23" s="220"/>
      <c r="UAH23" s="220"/>
      <c r="UAI23" s="220"/>
      <c r="UAJ23" s="220"/>
      <c r="UAK23" s="220"/>
      <c r="UAL23" s="220"/>
      <c r="UAM23" s="220"/>
      <c r="UAN23" s="220"/>
      <c r="UAO23" s="220"/>
      <c r="UAP23" s="220"/>
      <c r="UAQ23" s="220"/>
      <c r="UAR23" s="220"/>
      <c r="UAS23" s="220"/>
      <c r="UAT23" s="220"/>
      <c r="UAU23" s="220"/>
      <c r="UAV23" s="220"/>
      <c r="UAW23" s="220"/>
      <c r="UAX23" s="220"/>
      <c r="UAY23" s="220"/>
      <c r="UAZ23" s="220"/>
      <c r="UBA23" s="220"/>
      <c r="UBB23" s="220"/>
      <c r="UBC23" s="220"/>
      <c r="UBD23" s="220"/>
      <c r="UBE23" s="220"/>
      <c r="UBF23" s="220"/>
      <c r="UBG23" s="220"/>
      <c r="UBH23" s="220"/>
      <c r="UBI23" s="220"/>
      <c r="UBJ23" s="220"/>
      <c r="UBK23" s="220"/>
      <c r="UBL23" s="220"/>
      <c r="UBM23" s="220"/>
      <c r="UBN23" s="220"/>
      <c r="UBO23" s="220"/>
      <c r="UBP23" s="220"/>
      <c r="UBQ23" s="220"/>
      <c r="UBR23" s="220"/>
      <c r="UBS23" s="220"/>
      <c r="UBT23" s="220"/>
      <c r="UBU23" s="220"/>
      <c r="UBV23" s="220"/>
      <c r="UBW23" s="220"/>
      <c r="UBX23" s="220"/>
      <c r="UBY23" s="220"/>
      <c r="UBZ23" s="220"/>
      <c r="UCA23" s="220"/>
      <c r="UCB23" s="220"/>
      <c r="UCC23" s="220"/>
      <c r="UCD23" s="220"/>
      <c r="UCE23" s="220"/>
      <c r="UCF23" s="220"/>
      <c r="UCG23" s="220"/>
      <c r="UCH23" s="220"/>
      <c r="UCI23" s="220"/>
      <c r="UCJ23" s="220"/>
      <c r="UCK23" s="220"/>
      <c r="UCL23" s="220"/>
      <c r="UCM23" s="220"/>
      <c r="UCN23" s="220"/>
      <c r="UCO23" s="220"/>
      <c r="UCP23" s="220"/>
      <c r="UCQ23" s="220"/>
      <c r="UCR23" s="220"/>
      <c r="UCS23" s="220"/>
      <c r="UCT23" s="220"/>
      <c r="UCU23" s="220"/>
      <c r="UCV23" s="220"/>
      <c r="UCW23" s="220"/>
      <c r="UCX23" s="220"/>
      <c r="UCY23" s="220"/>
      <c r="UCZ23" s="220"/>
      <c r="UDA23" s="220"/>
      <c r="UDB23" s="220"/>
      <c r="UDC23" s="220"/>
      <c r="UDD23" s="220"/>
      <c r="UDE23" s="220"/>
      <c r="UDF23" s="220"/>
      <c r="UDG23" s="220"/>
      <c r="UDH23" s="220"/>
      <c r="UDI23" s="220"/>
      <c r="UDJ23" s="220"/>
      <c r="UDK23" s="220"/>
      <c r="UDL23" s="220"/>
      <c r="UDM23" s="220"/>
      <c r="UDN23" s="220"/>
      <c r="UDO23" s="220"/>
      <c r="UDP23" s="220"/>
      <c r="UDQ23" s="220"/>
      <c r="UDR23" s="220"/>
      <c r="UDS23" s="220"/>
      <c r="UDT23" s="220"/>
      <c r="UDU23" s="220"/>
      <c r="UDV23" s="220"/>
      <c r="UDW23" s="220"/>
      <c r="UDX23" s="220"/>
      <c r="UDY23" s="220"/>
      <c r="UDZ23" s="220"/>
      <c r="UEA23" s="220"/>
      <c r="UEB23" s="220"/>
      <c r="UEC23" s="220"/>
      <c r="UED23" s="220"/>
      <c r="UEE23" s="220"/>
      <c r="UEF23" s="220"/>
      <c r="UEG23" s="220"/>
      <c r="UEH23" s="220"/>
      <c r="UEI23" s="220"/>
      <c r="UEJ23" s="220"/>
      <c r="UEK23" s="220"/>
      <c r="UEL23" s="220"/>
      <c r="UEM23" s="220"/>
      <c r="UEN23" s="220"/>
      <c r="UEO23" s="220"/>
      <c r="UEP23" s="220"/>
      <c r="UEQ23" s="220"/>
      <c r="UER23" s="220"/>
      <c r="UES23" s="220"/>
      <c r="UET23" s="220"/>
      <c r="UEU23" s="220"/>
      <c r="UEV23" s="220"/>
      <c r="UEW23" s="220"/>
      <c r="UEX23" s="220"/>
      <c r="UEY23" s="220"/>
      <c r="UEZ23" s="220"/>
      <c r="UFA23" s="220"/>
      <c r="UFB23" s="220"/>
      <c r="UFC23" s="220"/>
      <c r="UFD23" s="220"/>
      <c r="UFE23" s="220"/>
      <c r="UFF23" s="220"/>
      <c r="UFG23" s="220"/>
      <c r="UFH23" s="220"/>
      <c r="UFI23" s="220"/>
      <c r="UFJ23" s="220"/>
      <c r="UFK23" s="220"/>
      <c r="UFL23" s="220"/>
      <c r="UFM23" s="220"/>
      <c r="UFN23" s="220"/>
      <c r="UFO23" s="220"/>
      <c r="UFP23" s="220"/>
      <c r="UFQ23" s="220"/>
      <c r="UFR23" s="220"/>
      <c r="UFS23" s="220"/>
      <c r="UFT23" s="220"/>
      <c r="UFU23" s="220"/>
      <c r="UFV23" s="220"/>
      <c r="UFW23" s="220"/>
      <c r="UFX23" s="220"/>
      <c r="UFY23" s="220"/>
      <c r="UFZ23" s="220"/>
      <c r="UGA23" s="220"/>
      <c r="UGB23" s="220"/>
      <c r="UGC23" s="220"/>
      <c r="UGD23" s="220"/>
      <c r="UGE23" s="220"/>
      <c r="UGF23" s="220"/>
      <c r="UGG23" s="220"/>
      <c r="UGH23" s="220"/>
      <c r="UGI23" s="220"/>
      <c r="UGJ23" s="220"/>
      <c r="UGK23" s="220"/>
      <c r="UGL23" s="220"/>
      <c r="UGM23" s="220"/>
      <c r="UGN23" s="220"/>
      <c r="UGO23" s="220"/>
      <c r="UGP23" s="220"/>
      <c r="UGQ23" s="220"/>
      <c r="UGR23" s="220"/>
      <c r="UGS23" s="220"/>
      <c r="UGT23" s="220"/>
      <c r="UGU23" s="220"/>
      <c r="UGV23" s="220"/>
      <c r="UGW23" s="220"/>
      <c r="UGX23" s="220"/>
      <c r="UGY23" s="220"/>
      <c r="UGZ23" s="220"/>
      <c r="UHA23" s="220"/>
      <c r="UHB23" s="220"/>
      <c r="UHC23" s="220"/>
      <c r="UHD23" s="220"/>
      <c r="UHE23" s="220"/>
      <c r="UHF23" s="220"/>
      <c r="UHG23" s="220"/>
      <c r="UHH23" s="220"/>
      <c r="UHI23" s="220"/>
      <c r="UHJ23" s="220"/>
      <c r="UHK23" s="220"/>
      <c r="UHL23" s="220"/>
      <c r="UHM23" s="220"/>
      <c r="UHN23" s="220"/>
      <c r="UHO23" s="220"/>
      <c r="UHP23" s="220"/>
      <c r="UHQ23" s="220"/>
      <c r="UHR23" s="220"/>
      <c r="UHS23" s="220"/>
      <c r="UHT23" s="220"/>
      <c r="UHU23" s="220"/>
      <c r="UHV23" s="220"/>
      <c r="UHW23" s="220"/>
      <c r="UHX23" s="220"/>
      <c r="UHY23" s="220"/>
      <c r="UHZ23" s="220"/>
      <c r="UIA23" s="220"/>
      <c r="UIB23" s="220"/>
      <c r="UIC23" s="220"/>
      <c r="UID23" s="220"/>
      <c r="UIE23" s="220"/>
      <c r="UIF23" s="220"/>
      <c r="UIG23" s="220"/>
      <c r="UIH23" s="220"/>
      <c r="UII23" s="220"/>
      <c r="UIJ23" s="220"/>
      <c r="UIK23" s="220"/>
      <c r="UIL23" s="220"/>
      <c r="UIM23" s="220"/>
      <c r="UIN23" s="220"/>
      <c r="UIO23" s="220"/>
      <c r="UIP23" s="220"/>
      <c r="UIQ23" s="220"/>
      <c r="UIR23" s="220"/>
      <c r="UIS23" s="220"/>
      <c r="UIT23" s="220"/>
      <c r="UIU23" s="220"/>
      <c r="UIV23" s="220"/>
      <c r="UIW23" s="220"/>
      <c r="UIX23" s="220"/>
      <c r="UIY23" s="220"/>
      <c r="UIZ23" s="220"/>
      <c r="UJA23" s="220"/>
      <c r="UJB23" s="220"/>
      <c r="UJC23" s="220"/>
      <c r="UJD23" s="220"/>
      <c r="UJE23" s="220"/>
      <c r="UJF23" s="220"/>
      <c r="UJG23" s="220"/>
      <c r="UJH23" s="220"/>
      <c r="UJI23" s="220"/>
      <c r="UJJ23" s="220"/>
      <c r="UJK23" s="220"/>
      <c r="UJL23" s="220"/>
      <c r="UJM23" s="220"/>
      <c r="UJN23" s="220"/>
      <c r="UJO23" s="220"/>
      <c r="UJP23" s="220"/>
      <c r="UJQ23" s="220"/>
      <c r="UJR23" s="220"/>
      <c r="UJS23" s="220"/>
      <c r="UJT23" s="220"/>
      <c r="UJU23" s="220"/>
      <c r="UJV23" s="220"/>
      <c r="UJW23" s="220"/>
      <c r="UJX23" s="220"/>
      <c r="UJY23" s="220"/>
      <c r="UJZ23" s="220"/>
      <c r="UKA23" s="220"/>
      <c r="UKB23" s="220"/>
      <c r="UKC23" s="220"/>
      <c r="UKD23" s="220"/>
      <c r="UKE23" s="220"/>
      <c r="UKF23" s="220"/>
      <c r="UKG23" s="220"/>
      <c r="UKH23" s="220"/>
      <c r="UKI23" s="220"/>
      <c r="UKJ23" s="220"/>
      <c r="UKK23" s="220"/>
      <c r="UKL23" s="220"/>
      <c r="UKM23" s="220"/>
      <c r="UKN23" s="220"/>
      <c r="UKO23" s="220"/>
      <c r="UKP23" s="220"/>
      <c r="UKQ23" s="220"/>
      <c r="UKR23" s="220"/>
      <c r="UKS23" s="220"/>
      <c r="UKT23" s="220"/>
      <c r="UKU23" s="220"/>
      <c r="UKV23" s="220"/>
      <c r="UKW23" s="220"/>
      <c r="UKX23" s="220"/>
      <c r="UKY23" s="220"/>
      <c r="UKZ23" s="220"/>
      <c r="ULA23" s="220"/>
      <c r="ULB23" s="220"/>
      <c r="ULC23" s="220"/>
      <c r="ULD23" s="220"/>
      <c r="ULE23" s="220"/>
      <c r="ULF23" s="220"/>
      <c r="ULG23" s="220"/>
      <c r="ULH23" s="220"/>
      <c r="ULI23" s="220"/>
      <c r="ULJ23" s="220"/>
      <c r="ULK23" s="220"/>
      <c r="ULL23" s="220"/>
      <c r="ULM23" s="220"/>
      <c r="ULN23" s="220"/>
      <c r="ULO23" s="220"/>
      <c r="ULP23" s="220"/>
      <c r="ULQ23" s="220"/>
      <c r="ULR23" s="220"/>
      <c r="ULS23" s="220"/>
      <c r="ULT23" s="220"/>
      <c r="ULU23" s="220"/>
      <c r="ULV23" s="220"/>
      <c r="ULW23" s="220"/>
      <c r="ULX23" s="220"/>
      <c r="ULY23" s="220"/>
      <c r="ULZ23" s="220"/>
      <c r="UMA23" s="220"/>
      <c r="UMB23" s="220"/>
      <c r="UMC23" s="220"/>
      <c r="UMD23" s="220"/>
      <c r="UME23" s="220"/>
      <c r="UMF23" s="220"/>
      <c r="UMG23" s="220"/>
      <c r="UMH23" s="220"/>
      <c r="UMI23" s="220"/>
      <c r="UMJ23" s="220"/>
      <c r="UMK23" s="220"/>
      <c r="UML23" s="220"/>
      <c r="UMM23" s="220"/>
      <c r="UMN23" s="220"/>
      <c r="UMO23" s="220"/>
      <c r="UMP23" s="220"/>
      <c r="UMQ23" s="220"/>
      <c r="UMR23" s="220"/>
      <c r="UMS23" s="220"/>
      <c r="UMT23" s="220"/>
      <c r="UMU23" s="220"/>
      <c r="UMV23" s="220"/>
      <c r="UMW23" s="220"/>
      <c r="UMX23" s="220"/>
      <c r="UMY23" s="220"/>
      <c r="UMZ23" s="220"/>
      <c r="UNA23" s="220"/>
      <c r="UNB23" s="220"/>
      <c r="UNC23" s="220"/>
      <c r="UND23" s="220"/>
      <c r="UNE23" s="220"/>
      <c r="UNF23" s="220"/>
      <c r="UNG23" s="220"/>
      <c r="UNH23" s="220"/>
      <c r="UNI23" s="220"/>
      <c r="UNJ23" s="220"/>
      <c r="UNK23" s="220"/>
      <c r="UNL23" s="220"/>
      <c r="UNM23" s="220"/>
      <c r="UNN23" s="220"/>
      <c r="UNO23" s="220"/>
      <c r="UNP23" s="220"/>
      <c r="UNQ23" s="220"/>
      <c r="UNR23" s="220"/>
      <c r="UNS23" s="220"/>
      <c r="UNT23" s="220"/>
      <c r="UNU23" s="220"/>
      <c r="UNV23" s="220"/>
      <c r="UNW23" s="220"/>
      <c r="UNX23" s="220"/>
      <c r="UNY23" s="220"/>
      <c r="UNZ23" s="220"/>
      <c r="UOA23" s="220"/>
      <c r="UOB23" s="220"/>
      <c r="UOC23" s="220"/>
      <c r="UOD23" s="220"/>
      <c r="UOE23" s="220"/>
      <c r="UOF23" s="220"/>
      <c r="UOG23" s="220"/>
      <c r="UOH23" s="220"/>
      <c r="UOI23" s="220"/>
      <c r="UOJ23" s="220"/>
      <c r="UOK23" s="220"/>
      <c r="UOL23" s="220"/>
      <c r="UOM23" s="220"/>
      <c r="UON23" s="220"/>
      <c r="UOO23" s="220"/>
      <c r="UOP23" s="220"/>
      <c r="UOQ23" s="220"/>
      <c r="UOR23" s="220"/>
      <c r="UOS23" s="220"/>
      <c r="UOT23" s="220"/>
      <c r="UOU23" s="220"/>
      <c r="UOV23" s="220"/>
      <c r="UOW23" s="220"/>
      <c r="UOX23" s="220"/>
      <c r="UOY23" s="220"/>
      <c r="UOZ23" s="220"/>
      <c r="UPA23" s="220"/>
      <c r="UPB23" s="220"/>
      <c r="UPC23" s="220"/>
      <c r="UPD23" s="220"/>
      <c r="UPE23" s="220"/>
      <c r="UPF23" s="220"/>
      <c r="UPG23" s="220"/>
      <c r="UPH23" s="220"/>
      <c r="UPI23" s="220"/>
      <c r="UPJ23" s="220"/>
      <c r="UPK23" s="220"/>
      <c r="UPL23" s="220"/>
      <c r="UPM23" s="220"/>
      <c r="UPN23" s="220"/>
      <c r="UPO23" s="220"/>
      <c r="UPP23" s="220"/>
      <c r="UPQ23" s="220"/>
      <c r="UPR23" s="220"/>
      <c r="UPS23" s="220"/>
      <c r="UPT23" s="220"/>
      <c r="UPU23" s="220"/>
      <c r="UPV23" s="220"/>
      <c r="UPW23" s="220"/>
      <c r="UPX23" s="220"/>
      <c r="UPY23" s="220"/>
      <c r="UPZ23" s="220"/>
      <c r="UQA23" s="220"/>
      <c r="UQB23" s="220"/>
      <c r="UQC23" s="220"/>
      <c r="UQD23" s="220"/>
      <c r="UQE23" s="220"/>
      <c r="UQF23" s="220"/>
      <c r="UQG23" s="220"/>
      <c r="UQH23" s="220"/>
      <c r="UQI23" s="220"/>
      <c r="UQJ23" s="220"/>
      <c r="UQK23" s="220"/>
      <c r="UQL23" s="220"/>
      <c r="UQM23" s="220"/>
      <c r="UQN23" s="220"/>
      <c r="UQO23" s="220"/>
      <c r="UQP23" s="220"/>
      <c r="UQQ23" s="220"/>
      <c r="UQR23" s="220"/>
      <c r="UQS23" s="220"/>
      <c r="UQT23" s="220"/>
      <c r="UQU23" s="220"/>
      <c r="UQV23" s="220"/>
      <c r="UQW23" s="220"/>
      <c r="UQX23" s="220"/>
      <c r="UQY23" s="220"/>
      <c r="UQZ23" s="220"/>
      <c r="URA23" s="220"/>
      <c r="URB23" s="220"/>
      <c r="URC23" s="220"/>
      <c r="URD23" s="220"/>
      <c r="URE23" s="220"/>
      <c r="URF23" s="220"/>
      <c r="URG23" s="220"/>
      <c r="URH23" s="220"/>
      <c r="URI23" s="220"/>
      <c r="URJ23" s="220"/>
      <c r="URK23" s="220"/>
      <c r="URL23" s="220"/>
      <c r="URM23" s="220"/>
      <c r="URN23" s="220"/>
      <c r="URO23" s="220"/>
      <c r="URP23" s="220"/>
      <c r="URQ23" s="220"/>
      <c r="URR23" s="220"/>
      <c r="URS23" s="220"/>
      <c r="URT23" s="220"/>
      <c r="URU23" s="220"/>
      <c r="URV23" s="220"/>
      <c r="URW23" s="220"/>
      <c r="URX23" s="220"/>
      <c r="URY23" s="220"/>
      <c r="URZ23" s="220"/>
      <c r="USA23" s="220"/>
      <c r="USB23" s="220"/>
      <c r="USC23" s="220"/>
      <c r="USD23" s="220"/>
      <c r="USE23" s="220"/>
      <c r="USF23" s="220"/>
      <c r="USG23" s="220"/>
      <c r="USH23" s="220"/>
      <c r="USI23" s="220"/>
      <c r="USJ23" s="220"/>
      <c r="USK23" s="220"/>
      <c r="USL23" s="220"/>
      <c r="USM23" s="220"/>
      <c r="USN23" s="220"/>
      <c r="USO23" s="220"/>
      <c r="USP23" s="220"/>
      <c r="USQ23" s="220"/>
      <c r="USR23" s="220"/>
      <c r="USS23" s="220"/>
      <c r="UST23" s="220"/>
      <c r="USU23" s="220"/>
      <c r="USV23" s="220"/>
      <c r="USW23" s="220"/>
      <c r="USX23" s="220"/>
      <c r="USY23" s="220"/>
      <c r="USZ23" s="220"/>
      <c r="UTA23" s="220"/>
      <c r="UTB23" s="220"/>
      <c r="UTC23" s="220"/>
      <c r="UTD23" s="220"/>
      <c r="UTE23" s="220"/>
      <c r="UTF23" s="220"/>
      <c r="UTG23" s="220"/>
      <c r="UTH23" s="220"/>
      <c r="UTI23" s="220"/>
      <c r="UTJ23" s="220"/>
      <c r="UTK23" s="220"/>
      <c r="UTL23" s="220"/>
      <c r="UTM23" s="220"/>
      <c r="UTN23" s="220"/>
      <c r="UTO23" s="220"/>
      <c r="UTP23" s="220"/>
      <c r="UTQ23" s="220"/>
      <c r="UTR23" s="220"/>
      <c r="UTS23" s="220"/>
      <c r="UTT23" s="220"/>
      <c r="UTU23" s="220"/>
      <c r="UTV23" s="220"/>
      <c r="UTW23" s="220"/>
      <c r="UTX23" s="220"/>
      <c r="UTY23" s="220"/>
      <c r="UTZ23" s="220"/>
      <c r="UUA23" s="220"/>
      <c r="UUB23" s="220"/>
      <c r="UUC23" s="220"/>
      <c r="UUD23" s="220"/>
      <c r="UUE23" s="220"/>
      <c r="UUF23" s="220"/>
      <c r="UUG23" s="220"/>
      <c r="UUH23" s="220"/>
      <c r="UUI23" s="220"/>
      <c r="UUJ23" s="220"/>
      <c r="UUK23" s="220"/>
      <c r="UUL23" s="220"/>
      <c r="UUM23" s="220"/>
      <c r="UUN23" s="220"/>
      <c r="UUO23" s="220"/>
      <c r="UUP23" s="220"/>
      <c r="UUQ23" s="220"/>
      <c r="UUR23" s="220"/>
      <c r="UUS23" s="220"/>
      <c r="UUT23" s="220"/>
      <c r="UUU23" s="220"/>
      <c r="UUV23" s="220"/>
      <c r="UUW23" s="220"/>
      <c r="UUX23" s="220"/>
      <c r="UUY23" s="220"/>
      <c r="UUZ23" s="220"/>
      <c r="UVA23" s="220"/>
      <c r="UVB23" s="220"/>
      <c r="UVC23" s="220"/>
      <c r="UVD23" s="220"/>
      <c r="UVE23" s="220"/>
      <c r="UVF23" s="220"/>
      <c r="UVG23" s="220"/>
      <c r="UVH23" s="220"/>
      <c r="UVI23" s="220"/>
      <c r="UVJ23" s="220"/>
      <c r="UVK23" s="220"/>
      <c r="UVL23" s="220"/>
      <c r="UVM23" s="220"/>
      <c r="UVN23" s="220"/>
      <c r="UVO23" s="220"/>
      <c r="UVP23" s="220"/>
      <c r="UVQ23" s="220"/>
      <c r="UVR23" s="220"/>
      <c r="UVS23" s="220"/>
      <c r="UVT23" s="220"/>
      <c r="UVU23" s="220"/>
      <c r="UVV23" s="220"/>
      <c r="UVW23" s="220"/>
      <c r="UVX23" s="220"/>
      <c r="UVY23" s="220"/>
      <c r="UVZ23" s="220"/>
      <c r="UWA23" s="220"/>
      <c r="UWB23" s="220"/>
      <c r="UWC23" s="220"/>
      <c r="UWD23" s="220"/>
      <c r="UWE23" s="220"/>
      <c r="UWF23" s="220"/>
      <c r="UWG23" s="220"/>
      <c r="UWH23" s="220"/>
      <c r="UWI23" s="220"/>
      <c r="UWJ23" s="220"/>
      <c r="UWK23" s="220"/>
      <c r="UWL23" s="220"/>
      <c r="UWM23" s="220"/>
      <c r="UWN23" s="220"/>
      <c r="UWO23" s="220"/>
      <c r="UWP23" s="220"/>
      <c r="UWQ23" s="220"/>
      <c r="UWR23" s="220"/>
      <c r="UWS23" s="220"/>
      <c r="UWT23" s="220"/>
      <c r="UWU23" s="220"/>
      <c r="UWV23" s="220"/>
      <c r="UWW23" s="220"/>
      <c r="UWX23" s="220"/>
      <c r="UWY23" s="220"/>
      <c r="UWZ23" s="220"/>
      <c r="UXA23" s="220"/>
      <c r="UXB23" s="220"/>
      <c r="UXC23" s="220"/>
      <c r="UXD23" s="220"/>
      <c r="UXE23" s="220"/>
      <c r="UXF23" s="220"/>
      <c r="UXG23" s="220"/>
      <c r="UXH23" s="220"/>
      <c r="UXI23" s="220"/>
      <c r="UXJ23" s="220"/>
      <c r="UXK23" s="220"/>
      <c r="UXL23" s="220"/>
      <c r="UXM23" s="220"/>
      <c r="UXN23" s="220"/>
      <c r="UXO23" s="220"/>
      <c r="UXP23" s="220"/>
      <c r="UXQ23" s="220"/>
      <c r="UXR23" s="220"/>
      <c r="UXS23" s="220"/>
      <c r="UXT23" s="220"/>
      <c r="UXU23" s="220"/>
      <c r="UXV23" s="220"/>
      <c r="UXW23" s="220"/>
      <c r="UXX23" s="220"/>
      <c r="UXY23" s="220"/>
      <c r="UXZ23" s="220"/>
      <c r="UYA23" s="220"/>
      <c r="UYB23" s="220"/>
      <c r="UYC23" s="220"/>
      <c r="UYD23" s="220"/>
      <c r="UYE23" s="220"/>
      <c r="UYF23" s="220"/>
      <c r="UYG23" s="220"/>
      <c r="UYH23" s="220"/>
      <c r="UYI23" s="220"/>
      <c r="UYJ23" s="220"/>
      <c r="UYK23" s="220"/>
      <c r="UYL23" s="220"/>
      <c r="UYM23" s="220"/>
      <c r="UYN23" s="220"/>
      <c r="UYO23" s="220"/>
      <c r="UYP23" s="220"/>
      <c r="UYQ23" s="220"/>
      <c r="UYR23" s="220"/>
      <c r="UYS23" s="220"/>
      <c r="UYT23" s="220"/>
      <c r="UYU23" s="220"/>
      <c r="UYV23" s="220"/>
      <c r="UYW23" s="220"/>
      <c r="UYX23" s="220"/>
      <c r="UYY23" s="220"/>
      <c r="UYZ23" s="220"/>
      <c r="UZA23" s="220"/>
      <c r="UZB23" s="220"/>
      <c r="UZC23" s="220"/>
      <c r="UZD23" s="220"/>
      <c r="UZE23" s="220"/>
      <c r="UZF23" s="220"/>
      <c r="UZG23" s="220"/>
      <c r="UZH23" s="220"/>
      <c r="UZI23" s="220"/>
      <c r="UZJ23" s="220"/>
      <c r="UZK23" s="220"/>
      <c r="UZL23" s="220"/>
      <c r="UZM23" s="220"/>
      <c r="UZN23" s="220"/>
      <c r="UZO23" s="220"/>
      <c r="UZP23" s="220"/>
      <c r="UZQ23" s="220"/>
      <c r="UZR23" s="220"/>
      <c r="UZS23" s="220"/>
      <c r="UZT23" s="220"/>
      <c r="UZU23" s="220"/>
      <c r="UZV23" s="220"/>
      <c r="UZW23" s="220"/>
      <c r="UZX23" s="220"/>
      <c r="UZY23" s="220"/>
      <c r="UZZ23" s="220"/>
      <c r="VAA23" s="220"/>
      <c r="VAB23" s="220"/>
      <c r="VAC23" s="220"/>
      <c r="VAD23" s="220"/>
      <c r="VAE23" s="220"/>
      <c r="VAF23" s="220"/>
      <c r="VAG23" s="220"/>
      <c r="VAH23" s="220"/>
      <c r="VAI23" s="220"/>
      <c r="VAJ23" s="220"/>
      <c r="VAK23" s="220"/>
      <c r="VAL23" s="220"/>
      <c r="VAM23" s="220"/>
      <c r="VAN23" s="220"/>
      <c r="VAO23" s="220"/>
      <c r="VAP23" s="220"/>
      <c r="VAQ23" s="220"/>
      <c r="VAR23" s="220"/>
      <c r="VAS23" s="220"/>
      <c r="VAT23" s="220"/>
      <c r="VAU23" s="220"/>
      <c r="VAV23" s="220"/>
      <c r="VAW23" s="220"/>
      <c r="VAX23" s="220"/>
      <c r="VAY23" s="220"/>
      <c r="VAZ23" s="220"/>
      <c r="VBA23" s="220"/>
      <c r="VBB23" s="220"/>
      <c r="VBC23" s="220"/>
      <c r="VBD23" s="220"/>
      <c r="VBE23" s="220"/>
      <c r="VBF23" s="220"/>
      <c r="VBG23" s="220"/>
      <c r="VBH23" s="220"/>
      <c r="VBI23" s="220"/>
      <c r="VBJ23" s="220"/>
      <c r="VBK23" s="220"/>
      <c r="VBL23" s="220"/>
      <c r="VBM23" s="220"/>
      <c r="VBN23" s="220"/>
      <c r="VBO23" s="220"/>
      <c r="VBP23" s="220"/>
      <c r="VBQ23" s="220"/>
      <c r="VBR23" s="220"/>
      <c r="VBS23" s="220"/>
      <c r="VBT23" s="220"/>
      <c r="VBU23" s="220"/>
      <c r="VBV23" s="220"/>
      <c r="VBW23" s="220"/>
      <c r="VBX23" s="220"/>
      <c r="VBY23" s="220"/>
      <c r="VBZ23" s="220"/>
      <c r="VCA23" s="220"/>
      <c r="VCB23" s="220"/>
      <c r="VCC23" s="220"/>
      <c r="VCD23" s="220"/>
      <c r="VCE23" s="220"/>
      <c r="VCF23" s="220"/>
      <c r="VCG23" s="220"/>
      <c r="VCH23" s="220"/>
      <c r="VCI23" s="220"/>
      <c r="VCJ23" s="220"/>
      <c r="VCK23" s="220"/>
      <c r="VCL23" s="220"/>
      <c r="VCM23" s="220"/>
      <c r="VCN23" s="220"/>
      <c r="VCO23" s="220"/>
      <c r="VCP23" s="220"/>
      <c r="VCQ23" s="220"/>
      <c r="VCR23" s="220"/>
      <c r="VCS23" s="220"/>
      <c r="VCT23" s="220"/>
      <c r="VCU23" s="220"/>
      <c r="VCV23" s="220"/>
      <c r="VCW23" s="220"/>
      <c r="VCX23" s="220"/>
      <c r="VCY23" s="220"/>
      <c r="VCZ23" s="220"/>
      <c r="VDA23" s="220"/>
      <c r="VDB23" s="220"/>
      <c r="VDC23" s="220"/>
      <c r="VDD23" s="220"/>
      <c r="VDE23" s="220"/>
      <c r="VDF23" s="220"/>
      <c r="VDG23" s="220"/>
      <c r="VDH23" s="220"/>
      <c r="VDI23" s="220"/>
      <c r="VDJ23" s="220"/>
      <c r="VDK23" s="220"/>
      <c r="VDL23" s="220"/>
      <c r="VDM23" s="220"/>
      <c r="VDN23" s="220"/>
      <c r="VDO23" s="220"/>
      <c r="VDP23" s="220"/>
      <c r="VDQ23" s="220"/>
      <c r="VDR23" s="220"/>
      <c r="VDS23" s="220"/>
      <c r="VDT23" s="220"/>
      <c r="VDU23" s="220"/>
      <c r="VDV23" s="220"/>
      <c r="VDW23" s="220"/>
      <c r="VDX23" s="220"/>
      <c r="VDY23" s="220"/>
      <c r="VDZ23" s="220"/>
      <c r="VEA23" s="220"/>
      <c r="VEB23" s="220"/>
      <c r="VEC23" s="220"/>
      <c r="VED23" s="220"/>
      <c r="VEE23" s="220"/>
      <c r="VEF23" s="220"/>
      <c r="VEG23" s="220"/>
      <c r="VEH23" s="220"/>
      <c r="VEI23" s="220"/>
      <c r="VEJ23" s="220"/>
      <c r="VEK23" s="220"/>
      <c r="VEL23" s="220"/>
      <c r="VEM23" s="220"/>
      <c r="VEN23" s="220"/>
      <c r="VEO23" s="220"/>
      <c r="VEP23" s="220"/>
      <c r="VEQ23" s="220"/>
      <c r="VER23" s="220"/>
      <c r="VES23" s="220"/>
      <c r="VET23" s="220"/>
      <c r="VEU23" s="220"/>
      <c r="VEV23" s="220"/>
      <c r="VEW23" s="220"/>
      <c r="VEX23" s="220"/>
      <c r="VEY23" s="220"/>
      <c r="VEZ23" s="220"/>
      <c r="VFA23" s="220"/>
      <c r="VFB23" s="220"/>
      <c r="VFC23" s="220"/>
      <c r="VFD23" s="220"/>
      <c r="VFE23" s="220"/>
      <c r="VFF23" s="220"/>
      <c r="VFG23" s="220"/>
      <c r="VFH23" s="220"/>
      <c r="VFI23" s="220"/>
      <c r="VFJ23" s="220"/>
      <c r="VFK23" s="220"/>
      <c r="VFL23" s="220"/>
      <c r="VFM23" s="220"/>
      <c r="VFN23" s="220"/>
      <c r="VFO23" s="220"/>
      <c r="VFP23" s="220"/>
      <c r="VFQ23" s="220"/>
      <c r="VFR23" s="220"/>
      <c r="VFS23" s="220"/>
      <c r="VFT23" s="220"/>
      <c r="VFU23" s="220"/>
      <c r="VFV23" s="220"/>
      <c r="VFW23" s="220"/>
      <c r="VFX23" s="220"/>
      <c r="VFY23" s="220"/>
      <c r="VFZ23" s="220"/>
      <c r="VGA23" s="220"/>
      <c r="VGB23" s="220"/>
      <c r="VGC23" s="220"/>
      <c r="VGD23" s="220"/>
      <c r="VGE23" s="220"/>
      <c r="VGF23" s="220"/>
      <c r="VGG23" s="220"/>
      <c r="VGH23" s="220"/>
      <c r="VGI23" s="220"/>
      <c r="VGJ23" s="220"/>
      <c r="VGK23" s="220"/>
      <c r="VGL23" s="220"/>
      <c r="VGM23" s="220"/>
      <c r="VGN23" s="220"/>
      <c r="VGO23" s="220"/>
      <c r="VGP23" s="220"/>
      <c r="VGQ23" s="220"/>
      <c r="VGR23" s="220"/>
      <c r="VGS23" s="220"/>
      <c r="VGT23" s="220"/>
      <c r="VGU23" s="220"/>
      <c r="VGV23" s="220"/>
      <c r="VGW23" s="220"/>
      <c r="VGX23" s="220"/>
      <c r="VGY23" s="220"/>
      <c r="VGZ23" s="220"/>
      <c r="VHA23" s="220"/>
      <c r="VHB23" s="220"/>
      <c r="VHC23" s="220"/>
      <c r="VHD23" s="220"/>
      <c r="VHE23" s="220"/>
      <c r="VHF23" s="220"/>
      <c r="VHG23" s="220"/>
      <c r="VHH23" s="220"/>
      <c r="VHI23" s="220"/>
      <c r="VHJ23" s="220"/>
      <c r="VHK23" s="220"/>
      <c r="VHL23" s="220"/>
      <c r="VHM23" s="220"/>
      <c r="VHN23" s="220"/>
      <c r="VHO23" s="220"/>
      <c r="VHP23" s="220"/>
      <c r="VHQ23" s="220"/>
      <c r="VHR23" s="220"/>
      <c r="VHS23" s="220"/>
      <c r="VHT23" s="220"/>
      <c r="VHU23" s="220"/>
      <c r="VHV23" s="220"/>
      <c r="VHW23" s="220"/>
      <c r="VHX23" s="220"/>
      <c r="VHY23" s="220"/>
      <c r="VHZ23" s="220"/>
      <c r="VIA23" s="220"/>
      <c r="VIB23" s="220"/>
      <c r="VIC23" s="220"/>
      <c r="VID23" s="220"/>
      <c r="VIE23" s="220"/>
      <c r="VIF23" s="220"/>
      <c r="VIG23" s="220"/>
      <c r="VIH23" s="220"/>
      <c r="VII23" s="220"/>
      <c r="VIJ23" s="220"/>
      <c r="VIK23" s="220"/>
      <c r="VIL23" s="220"/>
      <c r="VIM23" s="220"/>
      <c r="VIN23" s="220"/>
      <c r="VIO23" s="220"/>
      <c r="VIP23" s="220"/>
      <c r="VIQ23" s="220"/>
      <c r="VIR23" s="220"/>
      <c r="VIS23" s="220"/>
      <c r="VIT23" s="220"/>
      <c r="VIU23" s="220"/>
      <c r="VIV23" s="220"/>
      <c r="VIW23" s="220"/>
      <c r="VIX23" s="220"/>
      <c r="VIY23" s="220"/>
      <c r="VIZ23" s="220"/>
      <c r="VJA23" s="220"/>
      <c r="VJB23" s="220"/>
      <c r="VJC23" s="220"/>
      <c r="VJD23" s="220"/>
      <c r="VJE23" s="220"/>
      <c r="VJF23" s="220"/>
      <c r="VJG23" s="220"/>
      <c r="VJH23" s="220"/>
      <c r="VJI23" s="220"/>
      <c r="VJJ23" s="220"/>
      <c r="VJK23" s="220"/>
      <c r="VJL23" s="220"/>
      <c r="VJM23" s="220"/>
      <c r="VJN23" s="220"/>
      <c r="VJO23" s="220"/>
      <c r="VJP23" s="220"/>
      <c r="VJQ23" s="220"/>
      <c r="VJR23" s="220"/>
      <c r="VJS23" s="220"/>
      <c r="VJT23" s="220"/>
      <c r="VJU23" s="220"/>
      <c r="VJV23" s="220"/>
      <c r="VJW23" s="220"/>
      <c r="VJX23" s="220"/>
      <c r="VJY23" s="220"/>
      <c r="VJZ23" s="220"/>
      <c r="VKA23" s="220"/>
      <c r="VKB23" s="220"/>
      <c r="VKC23" s="220"/>
      <c r="VKD23" s="220"/>
      <c r="VKE23" s="220"/>
      <c r="VKF23" s="220"/>
      <c r="VKG23" s="220"/>
      <c r="VKH23" s="220"/>
      <c r="VKI23" s="220"/>
      <c r="VKJ23" s="220"/>
      <c r="VKK23" s="220"/>
      <c r="VKL23" s="220"/>
      <c r="VKM23" s="220"/>
      <c r="VKN23" s="220"/>
      <c r="VKO23" s="220"/>
      <c r="VKP23" s="220"/>
      <c r="VKQ23" s="220"/>
      <c r="VKR23" s="220"/>
      <c r="VKS23" s="220"/>
      <c r="VKT23" s="220"/>
      <c r="VKU23" s="220"/>
      <c r="VKV23" s="220"/>
      <c r="VKW23" s="220"/>
      <c r="VKX23" s="220"/>
      <c r="VKY23" s="220"/>
      <c r="VKZ23" s="220"/>
      <c r="VLA23" s="220"/>
      <c r="VLB23" s="220"/>
      <c r="VLC23" s="220"/>
      <c r="VLD23" s="220"/>
      <c r="VLE23" s="220"/>
      <c r="VLF23" s="220"/>
      <c r="VLG23" s="220"/>
      <c r="VLH23" s="220"/>
      <c r="VLI23" s="220"/>
      <c r="VLJ23" s="220"/>
      <c r="VLK23" s="220"/>
      <c r="VLL23" s="220"/>
      <c r="VLM23" s="220"/>
      <c r="VLN23" s="220"/>
      <c r="VLO23" s="220"/>
      <c r="VLP23" s="220"/>
      <c r="VLQ23" s="220"/>
      <c r="VLR23" s="220"/>
      <c r="VLS23" s="220"/>
      <c r="VLT23" s="220"/>
      <c r="VLU23" s="220"/>
      <c r="VLV23" s="220"/>
      <c r="VLW23" s="220"/>
      <c r="VLX23" s="220"/>
      <c r="VLY23" s="220"/>
      <c r="VLZ23" s="220"/>
      <c r="VMA23" s="220"/>
      <c r="VMB23" s="220"/>
      <c r="VMC23" s="220"/>
      <c r="VMD23" s="220"/>
      <c r="VME23" s="220"/>
      <c r="VMF23" s="220"/>
      <c r="VMG23" s="220"/>
      <c r="VMH23" s="220"/>
      <c r="VMI23" s="220"/>
      <c r="VMJ23" s="220"/>
      <c r="VMK23" s="220"/>
      <c r="VML23" s="220"/>
      <c r="VMM23" s="220"/>
      <c r="VMN23" s="220"/>
      <c r="VMO23" s="220"/>
      <c r="VMP23" s="220"/>
      <c r="VMQ23" s="220"/>
      <c r="VMR23" s="220"/>
      <c r="VMS23" s="220"/>
      <c r="VMT23" s="220"/>
      <c r="VMU23" s="220"/>
      <c r="VMV23" s="220"/>
      <c r="VMW23" s="220"/>
      <c r="VMX23" s="220"/>
      <c r="VMY23" s="220"/>
      <c r="VMZ23" s="220"/>
      <c r="VNA23" s="220"/>
      <c r="VNB23" s="220"/>
      <c r="VNC23" s="220"/>
      <c r="VND23" s="220"/>
      <c r="VNE23" s="220"/>
      <c r="VNF23" s="220"/>
      <c r="VNG23" s="220"/>
      <c r="VNH23" s="220"/>
      <c r="VNI23" s="220"/>
      <c r="VNJ23" s="220"/>
      <c r="VNK23" s="220"/>
      <c r="VNL23" s="220"/>
      <c r="VNM23" s="220"/>
      <c r="VNN23" s="220"/>
      <c r="VNO23" s="220"/>
      <c r="VNP23" s="220"/>
      <c r="VNQ23" s="220"/>
      <c r="VNR23" s="220"/>
      <c r="VNS23" s="220"/>
      <c r="VNT23" s="220"/>
      <c r="VNU23" s="220"/>
      <c r="VNV23" s="220"/>
      <c r="VNW23" s="220"/>
      <c r="VNX23" s="220"/>
      <c r="VNY23" s="220"/>
      <c r="VNZ23" s="220"/>
      <c r="VOA23" s="220"/>
      <c r="VOB23" s="220"/>
      <c r="VOC23" s="220"/>
      <c r="VOD23" s="220"/>
      <c r="VOE23" s="220"/>
      <c r="VOF23" s="220"/>
      <c r="VOG23" s="220"/>
      <c r="VOH23" s="220"/>
      <c r="VOI23" s="220"/>
      <c r="VOJ23" s="220"/>
      <c r="VOK23" s="220"/>
      <c r="VOL23" s="220"/>
      <c r="VOM23" s="220"/>
      <c r="VON23" s="220"/>
      <c r="VOO23" s="220"/>
      <c r="VOP23" s="220"/>
      <c r="VOQ23" s="220"/>
      <c r="VOR23" s="220"/>
      <c r="VOS23" s="220"/>
      <c r="VOT23" s="220"/>
      <c r="VOU23" s="220"/>
      <c r="VOV23" s="220"/>
      <c r="VOW23" s="220"/>
      <c r="VOX23" s="220"/>
      <c r="VOY23" s="220"/>
      <c r="VOZ23" s="220"/>
      <c r="VPA23" s="220"/>
      <c r="VPB23" s="220"/>
      <c r="VPC23" s="220"/>
      <c r="VPD23" s="220"/>
      <c r="VPE23" s="220"/>
      <c r="VPF23" s="220"/>
      <c r="VPG23" s="220"/>
      <c r="VPH23" s="220"/>
      <c r="VPI23" s="220"/>
      <c r="VPJ23" s="220"/>
      <c r="VPK23" s="220"/>
      <c r="VPL23" s="220"/>
      <c r="VPM23" s="220"/>
      <c r="VPN23" s="220"/>
      <c r="VPO23" s="220"/>
      <c r="VPP23" s="220"/>
      <c r="VPQ23" s="220"/>
      <c r="VPR23" s="220"/>
      <c r="VPS23" s="220"/>
      <c r="VPT23" s="220"/>
      <c r="VPU23" s="220"/>
      <c r="VPV23" s="220"/>
      <c r="VPW23" s="220"/>
      <c r="VPX23" s="220"/>
      <c r="VPY23" s="220"/>
      <c r="VPZ23" s="220"/>
      <c r="VQA23" s="220"/>
      <c r="VQB23" s="220"/>
      <c r="VQC23" s="220"/>
      <c r="VQD23" s="220"/>
      <c r="VQE23" s="220"/>
      <c r="VQF23" s="220"/>
      <c r="VQG23" s="220"/>
      <c r="VQH23" s="220"/>
      <c r="VQI23" s="220"/>
      <c r="VQJ23" s="220"/>
      <c r="VQK23" s="220"/>
      <c r="VQL23" s="220"/>
      <c r="VQM23" s="220"/>
      <c r="VQN23" s="220"/>
      <c r="VQO23" s="220"/>
      <c r="VQP23" s="220"/>
      <c r="VQQ23" s="220"/>
      <c r="VQR23" s="220"/>
      <c r="VQS23" s="220"/>
      <c r="VQT23" s="220"/>
      <c r="VQU23" s="220"/>
      <c r="VQV23" s="220"/>
      <c r="VQW23" s="220"/>
      <c r="VQX23" s="220"/>
      <c r="VQY23" s="220"/>
      <c r="VQZ23" s="220"/>
      <c r="VRA23" s="220"/>
      <c r="VRB23" s="220"/>
      <c r="VRC23" s="220"/>
      <c r="VRD23" s="220"/>
      <c r="VRE23" s="220"/>
      <c r="VRF23" s="220"/>
      <c r="VRG23" s="220"/>
      <c r="VRH23" s="220"/>
      <c r="VRI23" s="220"/>
      <c r="VRJ23" s="220"/>
      <c r="VRK23" s="220"/>
      <c r="VRL23" s="220"/>
      <c r="VRM23" s="220"/>
      <c r="VRN23" s="220"/>
      <c r="VRO23" s="220"/>
      <c r="VRP23" s="220"/>
      <c r="VRQ23" s="220"/>
      <c r="VRR23" s="220"/>
      <c r="VRS23" s="220"/>
      <c r="VRT23" s="220"/>
      <c r="VRU23" s="220"/>
      <c r="VRV23" s="220"/>
      <c r="VRW23" s="220"/>
      <c r="VRX23" s="220"/>
      <c r="VRY23" s="220"/>
      <c r="VRZ23" s="220"/>
      <c r="VSA23" s="220"/>
      <c r="VSB23" s="220"/>
      <c r="VSC23" s="220"/>
      <c r="VSD23" s="220"/>
      <c r="VSE23" s="220"/>
      <c r="VSF23" s="220"/>
      <c r="VSG23" s="220"/>
      <c r="VSH23" s="220"/>
      <c r="VSI23" s="220"/>
      <c r="VSJ23" s="220"/>
      <c r="VSK23" s="220"/>
      <c r="VSL23" s="220"/>
      <c r="VSM23" s="220"/>
      <c r="VSN23" s="220"/>
      <c r="VSO23" s="220"/>
      <c r="VSP23" s="220"/>
      <c r="VSQ23" s="220"/>
      <c r="VSR23" s="220"/>
      <c r="VSS23" s="220"/>
      <c r="VST23" s="220"/>
      <c r="VSU23" s="220"/>
      <c r="VSV23" s="220"/>
      <c r="VSW23" s="220"/>
      <c r="VSX23" s="220"/>
      <c r="VSY23" s="220"/>
      <c r="VSZ23" s="220"/>
      <c r="VTA23" s="220"/>
      <c r="VTB23" s="220"/>
      <c r="VTC23" s="220"/>
      <c r="VTD23" s="220"/>
      <c r="VTE23" s="220"/>
      <c r="VTF23" s="220"/>
      <c r="VTG23" s="220"/>
      <c r="VTH23" s="220"/>
      <c r="VTI23" s="220"/>
      <c r="VTJ23" s="220"/>
      <c r="VTK23" s="220"/>
      <c r="VTL23" s="220"/>
      <c r="VTM23" s="220"/>
      <c r="VTN23" s="220"/>
      <c r="VTO23" s="220"/>
      <c r="VTP23" s="220"/>
      <c r="VTQ23" s="220"/>
      <c r="VTR23" s="220"/>
      <c r="VTS23" s="220"/>
      <c r="VTT23" s="220"/>
      <c r="VTU23" s="220"/>
      <c r="VTV23" s="220"/>
      <c r="VTW23" s="220"/>
      <c r="VTX23" s="220"/>
      <c r="VTY23" s="220"/>
      <c r="VTZ23" s="220"/>
      <c r="VUA23" s="220"/>
      <c r="VUB23" s="220"/>
      <c r="VUC23" s="220"/>
      <c r="VUD23" s="220"/>
      <c r="VUE23" s="220"/>
      <c r="VUF23" s="220"/>
      <c r="VUG23" s="220"/>
      <c r="VUH23" s="220"/>
      <c r="VUI23" s="220"/>
      <c r="VUJ23" s="220"/>
      <c r="VUK23" s="220"/>
      <c r="VUL23" s="220"/>
      <c r="VUM23" s="220"/>
      <c r="VUN23" s="220"/>
      <c r="VUO23" s="220"/>
      <c r="VUP23" s="220"/>
      <c r="VUQ23" s="220"/>
      <c r="VUR23" s="220"/>
      <c r="VUS23" s="220"/>
      <c r="VUT23" s="220"/>
      <c r="VUU23" s="220"/>
      <c r="VUV23" s="220"/>
      <c r="VUW23" s="220"/>
      <c r="VUX23" s="220"/>
      <c r="VUY23" s="220"/>
      <c r="VUZ23" s="220"/>
      <c r="VVA23" s="220"/>
      <c r="VVB23" s="220"/>
      <c r="VVC23" s="220"/>
      <c r="VVD23" s="220"/>
      <c r="VVE23" s="220"/>
      <c r="VVF23" s="220"/>
      <c r="VVG23" s="220"/>
      <c r="VVH23" s="220"/>
      <c r="VVI23" s="220"/>
      <c r="VVJ23" s="220"/>
      <c r="VVK23" s="220"/>
      <c r="VVL23" s="220"/>
      <c r="VVM23" s="220"/>
      <c r="VVN23" s="220"/>
      <c r="VVO23" s="220"/>
      <c r="VVP23" s="220"/>
      <c r="VVQ23" s="220"/>
      <c r="VVR23" s="220"/>
      <c r="VVS23" s="220"/>
      <c r="VVT23" s="220"/>
      <c r="VVU23" s="220"/>
      <c r="VVV23" s="220"/>
      <c r="VVW23" s="220"/>
      <c r="VVX23" s="220"/>
      <c r="VVY23" s="220"/>
      <c r="VVZ23" s="220"/>
      <c r="VWA23" s="220"/>
      <c r="VWB23" s="220"/>
      <c r="VWC23" s="220"/>
      <c r="VWD23" s="220"/>
      <c r="VWE23" s="220"/>
      <c r="VWF23" s="220"/>
      <c r="VWG23" s="220"/>
      <c r="VWH23" s="220"/>
      <c r="VWI23" s="220"/>
      <c r="VWJ23" s="220"/>
      <c r="VWK23" s="220"/>
      <c r="VWL23" s="220"/>
      <c r="VWM23" s="220"/>
      <c r="VWN23" s="220"/>
      <c r="VWO23" s="220"/>
      <c r="VWP23" s="220"/>
      <c r="VWQ23" s="220"/>
      <c r="VWR23" s="220"/>
      <c r="VWS23" s="220"/>
      <c r="VWT23" s="220"/>
      <c r="VWU23" s="220"/>
      <c r="VWV23" s="220"/>
      <c r="VWW23" s="220"/>
      <c r="VWX23" s="220"/>
      <c r="VWY23" s="220"/>
      <c r="VWZ23" s="220"/>
      <c r="VXA23" s="220"/>
      <c r="VXB23" s="220"/>
      <c r="VXC23" s="220"/>
      <c r="VXD23" s="220"/>
      <c r="VXE23" s="220"/>
      <c r="VXF23" s="220"/>
      <c r="VXG23" s="220"/>
      <c r="VXH23" s="220"/>
      <c r="VXI23" s="220"/>
      <c r="VXJ23" s="220"/>
      <c r="VXK23" s="220"/>
      <c r="VXL23" s="220"/>
      <c r="VXM23" s="220"/>
      <c r="VXN23" s="220"/>
      <c r="VXO23" s="220"/>
      <c r="VXP23" s="220"/>
      <c r="VXQ23" s="220"/>
      <c r="VXR23" s="220"/>
      <c r="VXS23" s="220"/>
      <c r="VXT23" s="220"/>
      <c r="VXU23" s="220"/>
      <c r="VXV23" s="220"/>
      <c r="VXW23" s="220"/>
      <c r="VXX23" s="220"/>
      <c r="VXY23" s="220"/>
      <c r="VXZ23" s="220"/>
      <c r="VYA23" s="220"/>
      <c r="VYB23" s="220"/>
      <c r="VYC23" s="220"/>
      <c r="VYD23" s="220"/>
      <c r="VYE23" s="220"/>
      <c r="VYF23" s="220"/>
      <c r="VYG23" s="220"/>
      <c r="VYH23" s="220"/>
      <c r="VYI23" s="220"/>
      <c r="VYJ23" s="220"/>
      <c r="VYK23" s="220"/>
      <c r="VYL23" s="220"/>
      <c r="VYM23" s="220"/>
      <c r="VYN23" s="220"/>
      <c r="VYO23" s="220"/>
      <c r="VYP23" s="220"/>
      <c r="VYQ23" s="220"/>
      <c r="VYR23" s="220"/>
      <c r="VYS23" s="220"/>
      <c r="VYT23" s="220"/>
      <c r="VYU23" s="220"/>
      <c r="VYV23" s="220"/>
      <c r="VYW23" s="220"/>
      <c r="VYX23" s="220"/>
      <c r="VYY23" s="220"/>
      <c r="VYZ23" s="220"/>
      <c r="VZA23" s="220"/>
      <c r="VZB23" s="220"/>
      <c r="VZC23" s="220"/>
      <c r="VZD23" s="220"/>
      <c r="VZE23" s="220"/>
      <c r="VZF23" s="220"/>
      <c r="VZG23" s="220"/>
      <c r="VZH23" s="220"/>
      <c r="VZI23" s="220"/>
      <c r="VZJ23" s="220"/>
      <c r="VZK23" s="220"/>
      <c r="VZL23" s="220"/>
      <c r="VZM23" s="220"/>
      <c r="VZN23" s="220"/>
      <c r="VZO23" s="220"/>
      <c r="VZP23" s="220"/>
      <c r="VZQ23" s="220"/>
      <c r="VZR23" s="220"/>
      <c r="VZS23" s="220"/>
      <c r="VZT23" s="220"/>
      <c r="VZU23" s="220"/>
      <c r="VZV23" s="220"/>
      <c r="VZW23" s="220"/>
      <c r="VZX23" s="220"/>
      <c r="VZY23" s="220"/>
      <c r="VZZ23" s="220"/>
      <c r="WAA23" s="220"/>
      <c r="WAB23" s="220"/>
      <c r="WAC23" s="220"/>
      <c r="WAD23" s="220"/>
      <c r="WAE23" s="220"/>
      <c r="WAF23" s="220"/>
      <c r="WAG23" s="220"/>
      <c r="WAH23" s="220"/>
      <c r="WAI23" s="220"/>
      <c r="WAJ23" s="220"/>
      <c r="WAK23" s="220"/>
      <c r="WAL23" s="220"/>
      <c r="WAM23" s="220"/>
      <c r="WAN23" s="220"/>
      <c r="WAO23" s="220"/>
      <c r="WAP23" s="220"/>
      <c r="WAQ23" s="220"/>
      <c r="WAR23" s="220"/>
      <c r="WAS23" s="220"/>
      <c r="WAT23" s="220"/>
      <c r="WAU23" s="220"/>
      <c r="WAV23" s="220"/>
      <c r="WAW23" s="220"/>
      <c r="WAX23" s="220"/>
      <c r="WAY23" s="220"/>
      <c r="WAZ23" s="220"/>
      <c r="WBA23" s="220"/>
      <c r="WBB23" s="220"/>
      <c r="WBC23" s="220"/>
      <c r="WBD23" s="220"/>
      <c r="WBE23" s="220"/>
      <c r="WBF23" s="220"/>
      <c r="WBG23" s="220"/>
      <c r="WBH23" s="220"/>
      <c r="WBI23" s="220"/>
      <c r="WBJ23" s="220"/>
      <c r="WBK23" s="220"/>
      <c r="WBL23" s="220"/>
      <c r="WBM23" s="220"/>
      <c r="WBN23" s="220"/>
      <c r="WBO23" s="220"/>
      <c r="WBP23" s="220"/>
      <c r="WBQ23" s="220"/>
      <c r="WBR23" s="220"/>
      <c r="WBS23" s="220"/>
      <c r="WBT23" s="220"/>
      <c r="WBU23" s="220"/>
      <c r="WBV23" s="220"/>
      <c r="WBW23" s="220"/>
      <c r="WBX23" s="220"/>
      <c r="WBY23" s="220"/>
      <c r="WBZ23" s="220"/>
      <c r="WCA23" s="220"/>
      <c r="WCB23" s="220"/>
      <c r="WCC23" s="220"/>
      <c r="WCD23" s="220"/>
      <c r="WCE23" s="220"/>
      <c r="WCF23" s="220"/>
      <c r="WCG23" s="220"/>
      <c r="WCH23" s="220"/>
      <c r="WCI23" s="220"/>
      <c r="WCJ23" s="220"/>
      <c r="WCK23" s="220"/>
      <c r="WCL23" s="220"/>
      <c r="WCM23" s="220"/>
      <c r="WCN23" s="220"/>
      <c r="WCO23" s="220"/>
      <c r="WCP23" s="220"/>
      <c r="WCQ23" s="220"/>
      <c r="WCR23" s="220"/>
      <c r="WCS23" s="220"/>
      <c r="WCT23" s="220"/>
      <c r="WCU23" s="220"/>
      <c r="WCV23" s="220"/>
      <c r="WCW23" s="220"/>
      <c r="WCX23" s="220"/>
      <c r="WCY23" s="220"/>
      <c r="WCZ23" s="220"/>
      <c r="WDA23" s="220"/>
      <c r="WDB23" s="220"/>
      <c r="WDC23" s="220"/>
      <c r="WDD23" s="220"/>
      <c r="WDE23" s="220"/>
      <c r="WDF23" s="220"/>
      <c r="WDG23" s="220"/>
      <c r="WDH23" s="220"/>
      <c r="WDI23" s="220"/>
      <c r="WDJ23" s="220"/>
      <c r="WDK23" s="220"/>
      <c r="WDL23" s="220"/>
      <c r="WDM23" s="220"/>
      <c r="WDN23" s="220"/>
      <c r="WDO23" s="220"/>
      <c r="WDP23" s="220"/>
      <c r="WDQ23" s="220"/>
      <c r="WDR23" s="220"/>
      <c r="WDS23" s="220"/>
      <c r="WDT23" s="220"/>
      <c r="WDU23" s="220"/>
      <c r="WDV23" s="220"/>
      <c r="WDW23" s="220"/>
      <c r="WDX23" s="220"/>
      <c r="WDY23" s="220"/>
      <c r="WDZ23" s="220"/>
      <c r="WEA23" s="220"/>
      <c r="WEB23" s="220"/>
      <c r="WEC23" s="220"/>
      <c r="WED23" s="220"/>
      <c r="WEE23" s="220"/>
      <c r="WEF23" s="220"/>
      <c r="WEG23" s="220"/>
      <c r="WEH23" s="220"/>
      <c r="WEI23" s="220"/>
      <c r="WEJ23" s="220"/>
      <c r="WEK23" s="220"/>
      <c r="WEL23" s="220"/>
      <c r="WEM23" s="220"/>
      <c r="WEN23" s="220"/>
      <c r="WEO23" s="220"/>
      <c r="WEP23" s="220"/>
      <c r="WEQ23" s="220"/>
      <c r="WER23" s="220"/>
      <c r="WES23" s="220"/>
      <c r="WET23" s="220"/>
      <c r="WEU23" s="220"/>
      <c r="WEV23" s="220"/>
      <c r="WEW23" s="220"/>
      <c r="WEX23" s="220"/>
      <c r="WEY23" s="220"/>
      <c r="WEZ23" s="220"/>
      <c r="WFA23" s="220"/>
      <c r="WFB23" s="220"/>
      <c r="WFC23" s="220"/>
      <c r="WFD23" s="220"/>
      <c r="WFE23" s="220"/>
      <c r="WFF23" s="220"/>
      <c r="WFG23" s="220"/>
      <c r="WFH23" s="220"/>
      <c r="WFI23" s="220"/>
      <c r="WFJ23" s="220"/>
      <c r="WFK23" s="220"/>
      <c r="WFL23" s="220"/>
      <c r="WFM23" s="220"/>
      <c r="WFN23" s="220"/>
      <c r="WFO23" s="220"/>
      <c r="WFP23" s="220"/>
      <c r="WFQ23" s="220"/>
      <c r="WFR23" s="220"/>
      <c r="WFS23" s="220"/>
      <c r="WFT23" s="220"/>
      <c r="WFU23" s="220"/>
      <c r="WFV23" s="220"/>
      <c r="WFW23" s="220"/>
      <c r="WFX23" s="220"/>
      <c r="WFY23" s="220"/>
      <c r="WFZ23" s="220"/>
      <c r="WGA23" s="220"/>
      <c r="WGB23" s="220"/>
      <c r="WGC23" s="220"/>
      <c r="WGD23" s="220"/>
      <c r="WGE23" s="220"/>
      <c r="WGF23" s="220"/>
      <c r="WGG23" s="220"/>
      <c r="WGH23" s="220"/>
      <c r="WGI23" s="220"/>
      <c r="WGJ23" s="220"/>
      <c r="WGK23" s="220"/>
      <c r="WGL23" s="220"/>
      <c r="WGM23" s="220"/>
      <c r="WGN23" s="220"/>
      <c r="WGO23" s="220"/>
      <c r="WGP23" s="220"/>
      <c r="WGQ23" s="220"/>
      <c r="WGR23" s="220"/>
      <c r="WGS23" s="220"/>
      <c r="WGT23" s="220"/>
      <c r="WGU23" s="220"/>
      <c r="WGV23" s="220"/>
      <c r="WGW23" s="220"/>
      <c r="WGX23" s="220"/>
      <c r="WGY23" s="220"/>
      <c r="WGZ23" s="220"/>
      <c r="WHA23" s="220"/>
      <c r="WHB23" s="220"/>
      <c r="WHC23" s="220"/>
      <c r="WHD23" s="220"/>
      <c r="WHE23" s="220"/>
      <c r="WHF23" s="220"/>
      <c r="WHG23" s="220"/>
      <c r="WHH23" s="220"/>
      <c r="WHI23" s="220"/>
      <c r="WHJ23" s="220"/>
      <c r="WHK23" s="220"/>
      <c r="WHL23" s="220"/>
      <c r="WHM23" s="220"/>
      <c r="WHN23" s="220"/>
      <c r="WHO23" s="220"/>
      <c r="WHP23" s="220"/>
      <c r="WHQ23" s="220"/>
      <c r="WHR23" s="220"/>
      <c r="WHS23" s="220"/>
      <c r="WHT23" s="220"/>
      <c r="WHU23" s="220"/>
      <c r="WHV23" s="220"/>
      <c r="WHW23" s="220"/>
      <c r="WHX23" s="220"/>
      <c r="WHY23" s="220"/>
      <c r="WHZ23" s="220"/>
      <c r="WIA23" s="220"/>
      <c r="WIB23" s="220"/>
      <c r="WIC23" s="220"/>
      <c r="WID23" s="220"/>
      <c r="WIE23" s="220"/>
      <c r="WIF23" s="220"/>
      <c r="WIG23" s="220"/>
      <c r="WIH23" s="220"/>
      <c r="WII23" s="220"/>
      <c r="WIJ23" s="220"/>
      <c r="WIK23" s="220"/>
      <c r="WIL23" s="220"/>
      <c r="WIM23" s="220"/>
      <c r="WIN23" s="220"/>
      <c r="WIO23" s="220"/>
      <c r="WIP23" s="220"/>
      <c r="WIQ23" s="220"/>
      <c r="WIR23" s="220"/>
      <c r="WIS23" s="220"/>
      <c r="WIT23" s="220"/>
      <c r="WIU23" s="220"/>
      <c r="WIV23" s="220"/>
      <c r="WIW23" s="220"/>
      <c r="WIX23" s="220"/>
      <c r="WIY23" s="220"/>
      <c r="WIZ23" s="220"/>
      <c r="WJA23" s="220"/>
      <c r="WJB23" s="220"/>
      <c r="WJC23" s="220"/>
      <c r="WJD23" s="220"/>
      <c r="WJE23" s="220"/>
      <c r="WJF23" s="220"/>
      <c r="WJG23" s="220"/>
      <c r="WJH23" s="220"/>
      <c r="WJI23" s="220"/>
      <c r="WJJ23" s="220"/>
      <c r="WJK23" s="220"/>
      <c r="WJL23" s="220"/>
      <c r="WJM23" s="220"/>
      <c r="WJN23" s="220"/>
      <c r="WJO23" s="220"/>
      <c r="WJP23" s="220"/>
      <c r="WJQ23" s="220"/>
      <c r="WJR23" s="220"/>
      <c r="WJS23" s="220"/>
      <c r="WJT23" s="220"/>
      <c r="WJU23" s="220"/>
      <c r="WJV23" s="220"/>
      <c r="WJW23" s="220"/>
      <c r="WJX23" s="220"/>
      <c r="WJY23" s="220"/>
      <c r="WJZ23" s="220"/>
      <c r="WKA23" s="220"/>
      <c r="WKB23" s="220"/>
      <c r="WKC23" s="220"/>
      <c r="WKD23" s="220"/>
      <c r="WKE23" s="220"/>
      <c r="WKF23" s="220"/>
      <c r="WKG23" s="220"/>
      <c r="WKH23" s="220"/>
      <c r="WKI23" s="220"/>
      <c r="WKJ23" s="220"/>
      <c r="WKK23" s="220"/>
      <c r="WKL23" s="220"/>
      <c r="WKM23" s="220"/>
      <c r="WKN23" s="220"/>
      <c r="WKO23" s="220"/>
      <c r="WKP23" s="220"/>
      <c r="WKQ23" s="220"/>
      <c r="WKR23" s="220"/>
      <c r="WKS23" s="220"/>
      <c r="WKT23" s="220"/>
      <c r="WKU23" s="220"/>
      <c r="WKV23" s="220"/>
      <c r="WKW23" s="220"/>
      <c r="WKX23" s="220"/>
      <c r="WKY23" s="220"/>
      <c r="WKZ23" s="220"/>
      <c r="WLA23" s="220"/>
      <c r="WLB23" s="220"/>
      <c r="WLC23" s="220"/>
      <c r="WLD23" s="220"/>
      <c r="WLE23" s="220"/>
      <c r="WLF23" s="220"/>
      <c r="WLG23" s="220"/>
      <c r="WLH23" s="220"/>
      <c r="WLI23" s="220"/>
      <c r="WLJ23" s="220"/>
      <c r="WLK23" s="220"/>
      <c r="WLL23" s="220"/>
      <c r="WLM23" s="220"/>
      <c r="WLN23" s="220"/>
      <c r="WLO23" s="220"/>
      <c r="WLP23" s="220"/>
      <c r="WLQ23" s="220"/>
      <c r="WLR23" s="220"/>
      <c r="WLS23" s="220"/>
      <c r="WLT23" s="220"/>
      <c r="WLU23" s="220"/>
      <c r="WLV23" s="220"/>
      <c r="WLW23" s="220"/>
      <c r="WLX23" s="220"/>
      <c r="WLY23" s="220"/>
      <c r="WLZ23" s="220"/>
      <c r="WMA23" s="220"/>
      <c r="WMB23" s="220"/>
      <c r="WMC23" s="220"/>
      <c r="WMD23" s="220"/>
      <c r="WME23" s="220"/>
      <c r="WMF23" s="220"/>
      <c r="WMG23" s="220"/>
      <c r="WMH23" s="220"/>
      <c r="WMI23" s="220"/>
      <c r="WMJ23" s="220"/>
      <c r="WMK23" s="220"/>
      <c r="WML23" s="220"/>
      <c r="WMM23" s="220"/>
      <c r="WMN23" s="220"/>
      <c r="WMO23" s="220"/>
      <c r="WMP23" s="220"/>
      <c r="WMQ23" s="220"/>
      <c r="WMR23" s="220"/>
      <c r="WMS23" s="220"/>
      <c r="WMT23" s="220"/>
      <c r="WMU23" s="220"/>
      <c r="WMV23" s="220"/>
      <c r="WMW23" s="220"/>
      <c r="WMX23" s="220"/>
      <c r="WMY23" s="220"/>
      <c r="WMZ23" s="220"/>
      <c r="WNA23" s="220"/>
      <c r="WNB23" s="220"/>
      <c r="WNC23" s="220"/>
      <c r="WND23" s="220"/>
      <c r="WNE23" s="220"/>
      <c r="WNF23" s="220"/>
      <c r="WNG23" s="220"/>
      <c r="WNH23" s="220"/>
      <c r="WNI23" s="220"/>
      <c r="WNJ23" s="220"/>
      <c r="WNK23" s="220"/>
      <c r="WNL23" s="220"/>
      <c r="WNM23" s="220"/>
      <c r="WNN23" s="220"/>
      <c r="WNO23" s="220"/>
      <c r="WNP23" s="220"/>
      <c r="WNQ23" s="220"/>
      <c r="WNR23" s="220"/>
      <c r="WNS23" s="220"/>
      <c r="WNT23" s="220"/>
      <c r="WNU23" s="220"/>
      <c r="WNV23" s="220"/>
      <c r="WNW23" s="220"/>
      <c r="WNX23" s="220"/>
      <c r="WNY23" s="220"/>
      <c r="WNZ23" s="220"/>
      <c r="WOA23" s="220"/>
      <c r="WOB23" s="220"/>
      <c r="WOC23" s="220"/>
      <c r="WOD23" s="220"/>
      <c r="WOE23" s="220"/>
      <c r="WOF23" s="220"/>
      <c r="WOG23" s="220"/>
      <c r="WOH23" s="220"/>
      <c r="WOI23" s="220"/>
      <c r="WOJ23" s="220"/>
      <c r="WOK23" s="220"/>
      <c r="WOL23" s="220"/>
      <c r="WOM23" s="220"/>
      <c r="WON23" s="220"/>
      <c r="WOO23" s="220"/>
      <c r="WOP23" s="220"/>
      <c r="WOQ23" s="220"/>
      <c r="WOR23" s="220"/>
      <c r="WOS23" s="220"/>
      <c r="WOT23" s="220"/>
      <c r="WOU23" s="220"/>
      <c r="WOV23" s="220"/>
      <c r="WOW23" s="220"/>
      <c r="WOX23" s="220"/>
      <c r="WOY23" s="220"/>
      <c r="WOZ23" s="220"/>
      <c r="WPA23" s="220"/>
      <c r="WPB23" s="220"/>
      <c r="WPC23" s="220"/>
      <c r="WPD23" s="220"/>
      <c r="WPE23" s="220"/>
      <c r="WPF23" s="220"/>
      <c r="WPG23" s="220"/>
      <c r="WPH23" s="220"/>
      <c r="WPI23" s="220"/>
      <c r="WPJ23" s="220"/>
      <c r="WPK23" s="220"/>
      <c r="WPL23" s="220"/>
      <c r="WPM23" s="220"/>
      <c r="WPN23" s="220"/>
      <c r="WPO23" s="220"/>
      <c r="WPP23" s="220"/>
      <c r="WPQ23" s="220"/>
      <c r="WPR23" s="220"/>
      <c r="WPS23" s="220"/>
      <c r="WPT23" s="220"/>
      <c r="WPU23" s="220"/>
      <c r="WPV23" s="220"/>
      <c r="WPW23" s="220"/>
      <c r="WPX23" s="220"/>
      <c r="WPY23" s="220"/>
      <c r="WPZ23" s="220"/>
      <c r="WQA23" s="220"/>
      <c r="WQB23" s="220"/>
      <c r="WQC23" s="220"/>
      <c r="WQD23" s="220"/>
      <c r="WQE23" s="220"/>
      <c r="WQF23" s="220"/>
      <c r="WQG23" s="220"/>
      <c r="WQH23" s="220"/>
      <c r="WQI23" s="220"/>
      <c r="WQJ23" s="220"/>
      <c r="WQK23" s="220"/>
      <c r="WQL23" s="220"/>
      <c r="WQM23" s="220"/>
      <c r="WQN23" s="220"/>
      <c r="WQO23" s="220"/>
      <c r="WQP23" s="220"/>
      <c r="WQQ23" s="220"/>
      <c r="WQR23" s="220"/>
      <c r="WQS23" s="220"/>
      <c r="WQT23" s="220"/>
      <c r="WQU23" s="220"/>
      <c r="WQV23" s="220"/>
      <c r="WQW23" s="220"/>
      <c r="WQX23" s="220"/>
      <c r="WQY23" s="220"/>
      <c r="WQZ23" s="220"/>
      <c r="WRA23" s="220"/>
      <c r="WRB23" s="220"/>
      <c r="WRC23" s="220"/>
      <c r="WRD23" s="220"/>
      <c r="WRE23" s="220"/>
      <c r="WRF23" s="220"/>
      <c r="WRG23" s="220"/>
      <c r="WRH23" s="220"/>
      <c r="WRI23" s="220"/>
      <c r="WRJ23" s="220"/>
      <c r="WRK23" s="220"/>
      <c r="WRL23" s="220"/>
      <c r="WRM23" s="220"/>
      <c r="WRN23" s="220"/>
      <c r="WRO23" s="220"/>
      <c r="WRP23" s="220"/>
      <c r="WRQ23" s="220"/>
      <c r="WRR23" s="220"/>
      <c r="WRS23" s="220"/>
      <c r="WRT23" s="220"/>
      <c r="WRU23" s="220"/>
      <c r="WRV23" s="220"/>
      <c r="WRW23" s="220"/>
      <c r="WRX23" s="220"/>
      <c r="WRY23" s="220"/>
      <c r="WRZ23" s="220"/>
      <c r="WSA23" s="220"/>
      <c r="WSB23" s="220"/>
      <c r="WSC23" s="220"/>
      <c r="WSD23" s="220"/>
      <c r="WSE23" s="220"/>
      <c r="WSF23" s="220"/>
      <c r="WSG23" s="220"/>
      <c r="WSH23" s="220"/>
      <c r="WSI23" s="220"/>
      <c r="WSJ23" s="220"/>
      <c r="WSK23" s="220"/>
      <c r="WSL23" s="220"/>
      <c r="WSM23" s="220"/>
      <c r="WSN23" s="220"/>
      <c r="WSO23" s="220"/>
      <c r="WSP23" s="220"/>
      <c r="WSQ23" s="220"/>
      <c r="WSR23" s="220"/>
      <c r="WSS23" s="220"/>
      <c r="WST23" s="220"/>
      <c r="WSU23" s="220"/>
      <c r="WSV23" s="220"/>
      <c r="WSW23" s="220"/>
      <c r="WSX23" s="220"/>
      <c r="WSY23" s="220"/>
      <c r="WSZ23" s="220"/>
      <c r="WTA23" s="220"/>
      <c r="WTB23" s="220"/>
      <c r="WTC23" s="220"/>
      <c r="WTD23" s="220"/>
      <c r="WTE23" s="220"/>
      <c r="WTF23" s="220"/>
      <c r="WTG23" s="220"/>
      <c r="WTH23" s="220"/>
      <c r="WTI23" s="220"/>
      <c r="WTJ23" s="220"/>
      <c r="WTK23" s="220"/>
      <c r="WTL23" s="220"/>
      <c r="WTM23" s="220"/>
      <c r="WTN23" s="220"/>
      <c r="WTO23" s="220"/>
      <c r="WTP23" s="220"/>
      <c r="WTQ23" s="220"/>
      <c r="WTR23" s="220"/>
      <c r="WTS23" s="220"/>
      <c r="WTT23" s="220"/>
      <c r="WTU23" s="220"/>
      <c r="WTV23" s="220"/>
      <c r="WTW23" s="220"/>
      <c r="WTX23" s="220"/>
      <c r="WTY23" s="220"/>
      <c r="WTZ23" s="220"/>
      <c r="WUA23" s="220"/>
      <c r="WUB23" s="220"/>
      <c r="WUC23" s="220"/>
      <c r="WUD23" s="220"/>
      <c r="WUE23" s="220"/>
      <c r="WUF23" s="220"/>
      <c r="WUG23" s="220"/>
      <c r="WUH23" s="220"/>
      <c r="WUI23" s="220"/>
      <c r="WUJ23" s="220"/>
      <c r="WUK23" s="220"/>
      <c r="WUL23" s="220"/>
      <c r="WUM23" s="220"/>
      <c r="WUN23" s="220"/>
      <c r="WUO23" s="220"/>
      <c r="WUP23" s="220"/>
      <c r="WUQ23" s="220"/>
      <c r="WUR23" s="220"/>
      <c r="WUS23" s="220"/>
      <c r="WUT23" s="220"/>
      <c r="WUU23" s="220"/>
      <c r="WUV23" s="220"/>
      <c r="WUW23" s="220"/>
      <c r="WUX23" s="220"/>
      <c r="WUY23" s="220"/>
      <c r="WUZ23" s="220"/>
      <c r="WVA23" s="220"/>
      <c r="WVB23" s="220"/>
      <c r="WVC23" s="220"/>
      <c r="WVD23" s="220"/>
      <c r="WVE23" s="220"/>
      <c r="WVF23" s="220"/>
      <c r="WVG23" s="220"/>
      <c r="WVH23" s="220"/>
      <c r="WVI23" s="220"/>
      <c r="WVJ23" s="220"/>
      <c r="WVK23" s="220"/>
      <c r="WVL23" s="220"/>
      <c r="WVM23" s="220"/>
      <c r="WVN23" s="220"/>
      <c r="WVO23" s="220"/>
      <c r="WVP23" s="220"/>
      <c r="WVQ23" s="220"/>
      <c r="WVR23" s="220"/>
      <c r="WVS23" s="220"/>
      <c r="WVT23" s="220"/>
      <c r="WVU23" s="220"/>
      <c r="WVV23" s="220"/>
      <c r="WVW23" s="220"/>
      <c r="WVX23" s="220"/>
      <c r="WVY23" s="220"/>
      <c r="WVZ23" s="220"/>
      <c r="WWA23" s="220"/>
      <c r="WWB23" s="220"/>
      <c r="WWC23" s="220"/>
      <c r="WWD23" s="220"/>
      <c r="WWE23" s="220"/>
      <c r="WWF23" s="220"/>
      <c r="WWG23" s="220"/>
      <c r="WWH23" s="220"/>
      <c r="WWI23" s="220"/>
      <c r="WWJ23" s="220"/>
      <c r="WWK23" s="220"/>
      <c r="WWL23" s="220"/>
      <c r="WWM23" s="220"/>
      <c r="WWN23" s="220"/>
      <c r="WWO23" s="220"/>
      <c r="WWP23" s="220"/>
      <c r="WWQ23" s="220"/>
      <c r="WWR23" s="220"/>
      <c r="WWS23" s="220"/>
      <c r="WWT23" s="220"/>
      <c r="WWU23" s="220"/>
      <c r="WWV23" s="220"/>
      <c r="WWW23" s="220"/>
      <c r="WWX23" s="220"/>
      <c r="WWY23" s="220"/>
      <c r="WWZ23" s="220"/>
      <c r="WXA23" s="220"/>
      <c r="WXB23" s="220"/>
      <c r="WXC23" s="220"/>
      <c r="WXD23" s="220"/>
      <c r="WXE23" s="220"/>
      <c r="WXF23" s="220"/>
      <c r="WXG23" s="220"/>
      <c r="WXH23" s="220"/>
      <c r="WXI23" s="220"/>
      <c r="WXJ23" s="220"/>
      <c r="WXK23" s="220"/>
      <c r="WXL23" s="220"/>
      <c r="WXM23" s="220"/>
      <c r="WXN23" s="220"/>
      <c r="WXO23" s="220"/>
      <c r="WXP23" s="220"/>
      <c r="WXQ23" s="220"/>
      <c r="WXR23" s="220"/>
      <c r="WXS23" s="220"/>
      <c r="WXT23" s="220"/>
      <c r="WXU23" s="220"/>
      <c r="WXV23" s="220"/>
      <c r="WXW23" s="220"/>
      <c r="WXX23" s="220"/>
      <c r="WXY23" s="220"/>
      <c r="WXZ23" s="220"/>
      <c r="WYA23" s="220"/>
      <c r="WYB23" s="220"/>
      <c r="WYC23" s="220"/>
      <c r="WYD23" s="220"/>
      <c r="WYE23" s="220"/>
      <c r="WYF23" s="220"/>
      <c r="WYG23" s="220"/>
      <c r="WYH23" s="220"/>
      <c r="WYI23" s="220"/>
      <c r="WYJ23" s="220"/>
      <c r="WYK23" s="220"/>
      <c r="WYL23" s="220"/>
      <c r="WYM23" s="220"/>
      <c r="WYN23" s="220"/>
      <c r="WYO23" s="220"/>
      <c r="WYP23" s="220"/>
      <c r="WYQ23" s="220"/>
      <c r="WYR23" s="220"/>
      <c r="WYS23" s="220"/>
      <c r="WYT23" s="220"/>
      <c r="WYU23" s="220"/>
      <c r="WYV23" s="220"/>
      <c r="WYW23" s="220"/>
      <c r="WYX23" s="220"/>
      <c r="WYY23" s="220"/>
      <c r="WYZ23" s="220"/>
      <c r="WZA23" s="220"/>
      <c r="WZB23" s="220"/>
      <c r="WZC23" s="220"/>
      <c r="WZD23" s="220"/>
      <c r="WZE23" s="220"/>
      <c r="WZF23" s="220"/>
      <c r="WZG23" s="220"/>
      <c r="WZH23" s="220"/>
      <c r="WZI23" s="220"/>
      <c r="WZJ23" s="220"/>
      <c r="WZK23" s="220"/>
      <c r="WZL23" s="220"/>
      <c r="WZM23" s="220"/>
      <c r="WZN23" s="220"/>
      <c r="WZO23" s="220"/>
      <c r="WZP23" s="220"/>
      <c r="WZQ23" s="220"/>
      <c r="WZR23" s="220"/>
      <c r="WZS23" s="220"/>
      <c r="WZT23" s="220"/>
      <c r="WZU23" s="220"/>
      <c r="WZV23" s="220"/>
      <c r="WZW23" s="220"/>
      <c r="WZX23" s="220"/>
      <c r="WZY23" s="220"/>
      <c r="WZZ23" s="220"/>
      <c r="XAA23" s="220"/>
      <c r="XAB23" s="220"/>
      <c r="XAC23" s="220"/>
      <c r="XAD23" s="220"/>
      <c r="XAE23" s="220"/>
      <c r="XAF23" s="220"/>
      <c r="XAG23" s="220"/>
      <c r="XAH23" s="220"/>
      <c r="XAI23" s="220"/>
      <c r="XAJ23" s="220"/>
      <c r="XAK23" s="220"/>
      <c r="XAL23" s="220"/>
      <c r="XAM23" s="220"/>
      <c r="XAN23" s="220"/>
      <c r="XAO23" s="220"/>
      <c r="XAP23" s="220"/>
      <c r="XAQ23" s="220"/>
      <c r="XAR23" s="220"/>
      <c r="XAS23" s="220"/>
      <c r="XAT23" s="220"/>
      <c r="XAU23" s="220"/>
      <c r="XAV23" s="220"/>
      <c r="XAW23" s="220"/>
      <c r="XAX23" s="220"/>
      <c r="XAY23" s="220"/>
      <c r="XAZ23" s="220"/>
      <c r="XBA23" s="220"/>
      <c r="XBB23" s="220"/>
      <c r="XBC23" s="220"/>
      <c r="XBD23" s="220"/>
      <c r="XBE23" s="220"/>
      <c r="XBF23" s="220"/>
      <c r="XBG23" s="220"/>
      <c r="XBH23" s="221"/>
      <c r="XBI23" s="221"/>
      <c r="XBJ23" s="221"/>
      <c r="XBK23" s="221"/>
      <c r="XBL23" s="221"/>
      <c r="XBM23" s="221"/>
      <c r="XBN23" s="221"/>
      <c r="XBO23" s="221"/>
      <c r="XBP23" s="221"/>
      <c r="XBQ23" s="221"/>
      <c r="XBR23" s="221"/>
      <c r="XBS23" s="221"/>
      <c r="XBT23" s="221"/>
      <c r="XBU23" s="221"/>
      <c r="XBV23" s="221"/>
      <c r="XBW23" s="221"/>
      <c r="XBX23" s="221"/>
      <c r="XBY23" s="221"/>
      <c r="XBZ23" s="221"/>
      <c r="XCA23" s="221"/>
      <c r="XCB23" s="221"/>
      <c r="XCC23" s="221"/>
      <c r="XCD23" s="221"/>
      <c r="XCE23" s="221"/>
      <c r="XCF23" s="221"/>
      <c r="XCG23" s="221"/>
      <c r="XCH23" s="221"/>
      <c r="XCI23" s="221"/>
      <c r="XCJ23" s="221"/>
      <c r="XCK23" s="221"/>
      <c r="XCL23" s="221"/>
      <c r="XCM23" s="221"/>
      <c r="XCN23" s="221"/>
      <c r="XCO23" s="221"/>
      <c r="XCP23" s="221"/>
      <c r="XCQ23" s="221"/>
      <c r="XCR23" s="221"/>
      <c r="XCS23" s="221"/>
      <c r="XCT23" s="221"/>
      <c r="XCU23" s="221"/>
      <c r="XCV23" s="221"/>
      <c r="XCW23" s="221"/>
      <c r="XCX23" s="221"/>
      <c r="XCY23" s="221"/>
      <c r="XCZ23" s="221"/>
      <c r="XDA23" s="221"/>
      <c r="XDB23" s="221"/>
      <c r="XDC23" s="221"/>
      <c r="XDD23" s="221"/>
      <c r="XDE23" s="221"/>
      <c r="XDF23" s="221"/>
      <c r="XDG23" s="221"/>
      <c r="XDH23" s="221"/>
      <c r="XDI23" s="221"/>
      <c r="XDJ23" s="221"/>
      <c r="XDK23" s="221"/>
      <c r="XDL23" s="221"/>
      <c r="XDM23" s="221"/>
      <c r="XDN23" s="221"/>
      <c r="XDO23" s="221"/>
      <c r="XDP23" s="221"/>
      <c r="XDQ23" s="221"/>
      <c r="XDR23" s="221"/>
      <c r="XDS23" s="221"/>
      <c r="XDT23" s="221"/>
      <c r="XDU23" s="221"/>
      <c r="XDV23" s="221"/>
      <c r="XDW23" s="221"/>
      <c r="XDX23" s="221"/>
      <c r="XDY23" s="221"/>
      <c r="XDZ23" s="221"/>
      <c r="XEA23" s="221"/>
      <c r="XEB23" s="221"/>
      <c r="XEC23" s="221"/>
      <c r="XED23" s="221"/>
      <c r="XEE23" s="221"/>
      <c r="XEF23" s="221"/>
      <c r="XEG23" s="221"/>
      <c r="XEH23" s="221"/>
      <c r="XEI23" s="221"/>
      <c r="XEJ23" s="221"/>
      <c r="XEK23" s="221"/>
      <c r="XEL23" s="221"/>
      <c r="XEM23" s="221"/>
      <c r="XEN23" s="221"/>
      <c r="XEO23" s="221"/>
      <c r="XEP23" s="221"/>
      <c r="XEQ23" s="221"/>
      <c r="XER23" s="221"/>
      <c r="XES23" s="221"/>
      <c r="XET23" s="221"/>
      <c r="XEU23" s="221"/>
      <c r="XEV23" s="221"/>
      <c r="XEW23" s="221"/>
      <c r="XEX23" s="221"/>
      <c r="XEY23" s="221"/>
      <c r="XEZ23" s="221"/>
      <c r="XFA23" s="221"/>
      <c r="XFB23" s="221"/>
      <c r="XFC23" s="221"/>
      <c r="XFD23" s="221"/>
    </row>
    <row r="24" s="189" customFormat="1" ht="20" customHeight="1" spans="1:16384">
      <c r="A24" s="197" t="s">
        <v>83</v>
      </c>
      <c r="B24" s="198">
        <v>60</v>
      </c>
      <c r="C24" s="199">
        <v>50</v>
      </c>
      <c r="D24" s="199">
        <v>47</v>
      </c>
      <c r="E24" s="200">
        <f t="shared" si="1"/>
        <v>0.94</v>
      </c>
      <c r="F24" s="199">
        <v>50</v>
      </c>
      <c r="G24" s="199"/>
      <c r="H24" s="199"/>
      <c r="I24" s="199">
        <v>46</v>
      </c>
      <c r="J24" s="199"/>
      <c r="K24" s="203">
        <f t="shared" si="5"/>
        <v>50</v>
      </c>
      <c r="L24" s="204" t="s">
        <v>84</v>
      </c>
      <c r="M24" s="205"/>
      <c r="N24" s="199"/>
      <c r="O24" s="199"/>
      <c r="P24" s="206"/>
      <c r="Q24" s="213">
        <v>1964</v>
      </c>
      <c r="R24" s="205">
        <v>964</v>
      </c>
      <c r="S24" s="205">
        <v>764</v>
      </c>
      <c r="T24" s="205">
        <v>0</v>
      </c>
      <c r="U24" s="205">
        <v>200</v>
      </c>
      <c r="V24" s="199">
        <v>1000</v>
      </c>
      <c r="W24" s="214">
        <v>5945</v>
      </c>
      <c r="X24" s="214">
        <f t="shared" si="4"/>
        <v>5869</v>
      </c>
      <c r="Y24" s="214">
        <v>7833</v>
      </c>
      <c r="Z24" s="220"/>
      <c r="AA24" s="220"/>
      <c r="AB24" s="220"/>
      <c r="AC24" s="220"/>
      <c r="AD24" s="220"/>
      <c r="AE24" s="220"/>
      <c r="AF24" s="220"/>
      <c r="AG24" s="220"/>
      <c r="AH24" s="220"/>
      <c r="AI24" s="220"/>
      <c r="AJ24" s="220"/>
      <c r="AK24" s="220"/>
      <c r="AL24" s="220"/>
      <c r="AM24" s="220"/>
      <c r="AN24" s="220"/>
      <c r="AO24" s="220"/>
      <c r="AP24" s="220"/>
      <c r="AQ24" s="220"/>
      <c r="AR24" s="220"/>
      <c r="AS24" s="220"/>
      <c r="AT24" s="220"/>
      <c r="AU24" s="220"/>
      <c r="AV24" s="220"/>
      <c r="AW24" s="220"/>
      <c r="AX24" s="220"/>
      <c r="AY24" s="220"/>
      <c r="AZ24" s="220"/>
      <c r="BA24" s="220"/>
      <c r="BB24" s="220"/>
      <c r="BC24" s="220"/>
      <c r="BD24" s="220"/>
      <c r="BE24" s="220"/>
      <c r="BF24" s="220"/>
      <c r="BG24" s="220"/>
      <c r="BH24" s="220"/>
      <c r="BI24" s="220"/>
      <c r="BJ24" s="220"/>
      <c r="BK24" s="220"/>
      <c r="BL24" s="220"/>
      <c r="BM24" s="220"/>
      <c r="BN24" s="220"/>
      <c r="BO24" s="220"/>
      <c r="BP24" s="220"/>
      <c r="BQ24" s="220"/>
      <c r="BR24" s="220"/>
      <c r="BS24" s="220"/>
      <c r="BT24" s="220"/>
      <c r="BU24" s="220"/>
      <c r="BV24" s="220"/>
      <c r="BW24" s="220"/>
      <c r="BX24" s="220"/>
      <c r="BY24" s="220"/>
      <c r="BZ24" s="220"/>
      <c r="CA24" s="220"/>
      <c r="CB24" s="220"/>
      <c r="CC24" s="220"/>
      <c r="CD24" s="220"/>
      <c r="CE24" s="220"/>
      <c r="CF24" s="220"/>
      <c r="CG24" s="220"/>
      <c r="CH24" s="220"/>
      <c r="CI24" s="220"/>
      <c r="CJ24" s="220"/>
      <c r="CK24" s="220"/>
      <c r="CL24" s="220"/>
      <c r="CM24" s="220"/>
      <c r="CN24" s="220"/>
      <c r="CO24" s="220"/>
      <c r="CP24" s="220"/>
      <c r="CQ24" s="220"/>
      <c r="CR24" s="220"/>
      <c r="CS24" s="220"/>
      <c r="CT24" s="220"/>
      <c r="CU24" s="220"/>
      <c r="CV24" s="220"/>
      <c r="CW24" s="220"/>
      <c r="CX24" s="220"/>
      <c r="CY24" s="220"/>
      <c r="CZ24" s="220"/>
      <c r="DA24" s="220"/>
      <c r="DB24" s="220"/>
      <c r="DC24" s="220"/>
      <c r="DD24" s="220"/>
      <c r="DE24" s="220"/>
      <c r="DF24" s="220"/>
      <c r="DG24" s="220"/>
      <c r="DH24" s="220"/>
      <c r="DI24" s="220"/>
      <c r="DJ24" s="220"/>
      <c r="DK24" s="220"/>
      <c r="DL24" s="220"/>
      <c r="DM24" s="220"/>
      <c r="DN24" s="220"/>
      <c r="DO24" s="220"/>
      <c r="DP24" s="220"/>
      <c r="DQ24" s="220"/>
      <c r="DR24" s="220"/>
      <c r="DS24" s="220"/>
      <c r="DT24" s="220"/>
      <c r="DU24" s="220"/>
      <c r="DV24" s="220"/>
      <c r="DW24" s="220"/>
      <c r="DX24" s="220"/>
      <c r="DY24" s="220"/>
      <c r="DZ24" s="220"/>
      <c r="EA24" s="220"/>
      <c r="EB24" s="220"/>
      <c r="EC24" s="220"/>
      <c r="ED24" s="220"/>
      <c r="EE24" s="220"/>
      <c r="EF24" s="220"/>
      <c r="EG24" s="220"/>
      <c r="EH24" s="220"/>
      <c r="EI24" s="220"/>
      <c r="EJ24" s="220"/>
      <c r="EK24" s="220"/>
      <c r="EL24" s="220"/>
      <c r="EM24" s="220"/>
      <c r="EN24" s="220"/>
      <c r="EO24" s="220"/>
      <c r="EP24" s="220"/>
      <c r="EQ24" s="220"/>
      <c r="ER24" s="220"/>
      <c r="ES24" s="220"/>
      <c r="ET24" s="220"/>
      <c r="EU24" s="220"/>
      <c r="EV24" s="220"/>
      <c r="EW24" s="220"/>
      <c r="EX24" s="220"/>
      <c r="EY24" s="220"/>
      <c r="EZ24" s="220"/>
      <c r="FA24" s="220"/>
      <c r="FB24" s="220"/>
      <c r="FC24" s="220"/>
      <c r="FD24" s="220"/>
      <c r="FE24" s="220"/>
      <c r="FF24" s="220"/>
      <c r="FG24" s="220"/>
      <c r="FH24" s="220"/>
      <c r="FI24" s="220"/>
      <c r="FJ24" s="220"/>
      <c r="FK24" s="220"/>
      <c r="FL24" s="220"/>
      <c r="FM24" s="220"/>
      <c r="FN24" s="220"/>
      <c r="FO24" s="220"/>
      <c r="FP24" s="220"/>
      <c r="FQ24" s="220"/>
      <c r="FR24" s="220"/>
      <c r="FS24" s="220"/>
      <c r="FT24" s="220"/>
      <c r="FU24" s="220"/>
      <c r="FV24" s="220"/>
      <c r="FW24" s="220"/>
      <c r="FX24" s="220"/>
      <c r="FY24" s="220"/>
      <c r="FZ24" s="220"/>
      <c r="GA24" s="220"/>
      <c r="GB24" s="220"/>
      <c r="GC24" s="220"/>
      <c r="GD24" s="220"/>
      <c r="GE24" s="220"/>
      <c r="GF24" s="220"/>
      <c r="GG24" s="220"/>
      <c r="GH24" s="220"/>
      <c r="GI24" s="220"/>
      <c r="GJ24" s="220"/>
      <c r="GK24" s="220"/>
      <c r="GL24" s="220"/>
      <c r="GM24" s="220"/>
      <c r="GN24" s="220"/>
      <c r="GO24" s="220"/>
      <c r="GP24" s="220"/>
      <c r="GQ24" s="220"/>
      <c r="GR24" s="220"/>
      <c r="GS24" s="220"/>
      <c r="GT24" s="220"/>
      <c r="GU24" s="220"/>
      <c r="GV24" s="220"/>
      <c r="GW24" s="220"/>
      <c r="GX24" s="220"/>
      <c r="GY24" s="220"/>
      <c r="GZ24" s="220"/>
      <c r="HA24" s="220"/>
      <c r="HB24" s="220"/>
      <c r="HC24" s="220"/>
      <c r="HD24" s="220"/>
      <c r="HE24" s="220"/>
      <c r="HF24" s="220"/>
      <c r="HG24" s="220"/>
      <c r="HH24" s="220"/>
      <c r="HI24" s="220"/>
      <c r="HJ24" s="220"/>
      <c r="HK24" s="220"/>
      <c r="HL24" s="220"/>
      <c r="HM24" s="220"/>
      <c r="HN24" s="220"/>
      <c r="HO24" s="220"/>
      <c r="HP24" s="220"/>
      <c r="HQ24" s="220"/>
      <c r="HR24" s="220"/>
      <c r="HS24" s="220"/>
      <c r="HT24" s="220"/>
      <c r="HU24" s="220"/>
      <c r="HV24" s="220"/>
      <c r="HW24" s="220"/>
      <c r="HX24" s="220"/>
      <c r="HY24" s="220"/>
      <c r="HZ24" s="220"/>
      <c r="IA24" s="220"/>
      <c r="IB24" s="220"/>
      <c r="IC24" s="220"/>
      <c r="ID24" s="220"/>
      <c r="IE24" s="220"/>
      <c r="IF24" s="220"/>
      <c r="IG24" s="220"/>
      <c r="IH24" s="220"/>
      <c r="II24" s="220"/>
      <c r="IJ24" s="220"/>
      <c r="IK24" s="220"/>
      <c r="IL24" s="220"/>
      <c r="IM24" s="220"/>
      <c r="IN24" s="220"/>
      <c r="IO24" s="220"/>
      <c r="IP24" s="220"/>
      <c r="IQ24" s="220"/>
      <c r="IR24" s="220"/>
      <c r="IS24" s="220"/>
      <c r="IT24" s="220"/>
      <c r="IU24" s="220"/>
      <c r="IV24" s="220"/>
      <c r="IW24" s="220"/>
      <c r="IX24" s="220"/>
      <c r="IY24" s="220"/>
      <c r="IZ24" s="220"/>
      <c r="JA24" s="220"/>
      <c r="JB24" s="220"/>
      <c r="JC24" s="220"/>
      <c r="JD24" s="220"/>
      <c r="JE24" s="220"/>
      <c r="JF24" s="220"/>
      <c r="JG24" s="220"/>
      <c r="JH24" s="220"/>
      <c r="JI24" s="220"/>
      <c r="JJ24" s="220"/>
      <c r="JK24" s="220"/>
      <c r="JL24" s="220"/>
      <c r="JM24" s="220"/>
      <c r="JN24" s="220"/>
      <c r="JO24" s="220"/>
      <c r="JP24" s="220"/>
      <c r="JQ24" s="220"/>
      <c r="JR24" s="220"/>
      <c r="JS24" s="220"/>
      <c r="JT24" s="220"/>
      <c r="JU24" s="220"/>
      <c r="JV24" s="220"/>
      <c r="JW24" s="220"/>
      <c r="JX24" s="220"/>
      <c r="JY24" s="220"/>
      <c r="JZ24" s="220"/>
      <c r="KA24" s="220"/>
      <c r="KB24" s="220"/>
      <c r="KC24" s="220"/>
      <c r="KD24" s="220"/>
      <c r="KE24" s="220"/>
      <c r="KF24" s="220"/>
      <c r="KG24" s="220"/>
      <c r="KH24" s="220"/>
      <c r="KI24" s="220"/>
      <c r="KJ24" s="220"/>
      <c r="KK24" s="220"/>
      <c r="KL24" s="220"/>
      <c r="KM24" s="220"/>
      <c r="KN24" s="220"/>
      <c r="KO24" s="220"/>
      <c r="KP24" s="220"/>
      <c r="KQ24" s="220"/>
      <c r="KR24" s="220"/>
      <c r="KS24" s="220"/>
      <c r="KT24" s="220"/>
      <c r="KU24" s="220"/>
      <c r="KV24" s="220"/>
      <c r="KW24" s="220"/>
      <c r="KX24" s="220"/>
      <c r="KY24" s="220"/>
      <c r="KZ24" s="220"/>
      <c r="LA24" s="220"/>
      <c r="LB24" s="220"/>
      <c r="LC24" s="220"/>
      <c r="LD24" s="220"/>
      <c r="LE24" s="220"/>
      <c r="LF24" s="220"/>
      <c r="LG24" s="220"/>
      <c r="LH24" s="220"/>
      <c r="LI24" s="220"/>
      <c r="LJ24" s="220"/>
      <c r="LK24" s="220"/>
      <c r="LL24" s="220"/>
      <c r="LM24" s="220"/>
      <c r="LN24" s="220"/>
      <c r="LO24" s="220"/>
      <c r="LP24" s="220"/>
      <c r="LQ24" s="220"/>
      <c r="LR24" s="220"/>
      <c r="LS24" s="220"/>
      <c r="LT24" s="220"/>
      <c r="LU24" s="220"/>
      <c r="LV24" s="220"/>
      <c r="LW24" s="220"/>
      <c r="LX24" s="220"/>
      <c r="LY24" s="220"/>
      <c r="LZ24" s="220"/>
      <c r="MA24" s="220"/>
      <c r="MB24" s="220"/>
      <c r="MC24" s="220"/>
      <c r="MD24" s="220"/>
      <c r="ME24" s="220"/>
      <c r="MF24" s="220"/>
      <c r="MG24" s="220"/>
      <c r="MH24" s="220"/>
      <c r="MI24" s="220"/>
      <c r="MJ24" s="220"/>
      <c r="MK24" s="220"/>
      <c r="ML24" s="220"/>
      <c r="MM24" s="220"/>
      <c r="MN24" s="220"/>
      <c r="MO24" s="220"/>
      <c r="MP24" s="220"/>
      <c r="MQ24" s="220"/>
      <c r="MR24" s="220"/>
      <c r="MS24" s="220"/>
      <c r="MT24" s="220"/>
      <c r="MU24" s="220"/>
      <c r="MV24" s="220"/>
      <c r="MW24" s="220"/>
      <c r="MX24" s="220"/>
      <c r="MY24" s="220"/>
      <c r="MZ24" s="220"/>
      <c r="NA24" s="220"/>
      <c r="NB24" s="220"/>
      <c r="NC24" s="220"/>
      <c r="ND24" s="220"/>
      <c r="NE24" s="220"/>
      <c r="NF24" s="220"/>
      <c r="NG24" s="220"/>
      <c r="NH24" s="220"/>
      <c r="NI24" s="220"/>
      <c r="NJ24" s="220"/>
      <c r="NK24" s="220"/>
      <c r="NL24" s="220"/>
      <c r="NM24" s="220"/>
      <c r="NN24" s="220"/>
      <c r="NO24" s="220"/>
      <c r="NP24" s="220"/>
      <c r="NQ24" s="220"/>
      <c r="NR24" s="220"/>
      <c r="NS24" s="220"/>
      <c r="NT24" s="220"/>
      <c r="NU24" s="220"/>
      <c r="NV24" s="220"/>
      <c r="NW24" s="220"/>
      <c r="NX24" s="220"/>
      <c r="NY24" s="220"/>
      <c r="NZ24" s="220"/>
      <c r="OA24" s="220"/>
      <c r="OB24" s="220"/>
      <c r="OC24" s="220"/>
      <c r="OD24" s="220"/>
      <c r="OE24" s="220"/>
      <c r="OF24" s="220"/>
      <c r="OG24" s="220"/>
      <c r="OH24" s="220"/>
      <c r="OI24" s="220"/>
      <c r="OJ24" s="220"/>
      <c r="OK24" s="220"/>
      <c r="OL24" s="220"/>
      <c r="OM24" s="220"/>
      <c r="ON24" s="220"/>
      <c r="OO24" s="220"/>
      <c r="OP24" s="220"/>
      <c r="OQ24" s="220"/>
      <c r="OR24" s="220"/>
      <c r="OS24" s="220"/>
      <c r="OT24" s="220"/>
      <c r="OU24" s="220"/>
      <c r="OV24" s="220"/>
      <c r="OW24" s="220"/>
      <c r="OX24" s="220"/>
      <c r="OY24" s="220"/>
      <c r="OZ24" s="220"/>
      <c r="PA24" s="220"/>
      <c r="PB24" s="220"/>
      <c r="PC24" s="220"/>
      <c r="PD24" s="220"/>
      <c r="PE24" s="220"/>
      <c r="PF24" s="220"/>
      <c r="PG24" s="220"/>
      <c r="PH24" s="220"/>
      <c r="PI24" s="220"/>
      <c r="PJ24" s="220"/>
      <c r="PK24" s="220"/>
      <c r="PL24" s="220"/>
      <c r="PM24" s="220"/>
      <c r="PN24" s="220"/>
      <c r="PO24" s="220"/>
      <c r="PP24" s="220"/>
      <c r="PQ24" s="220"/>
      <c r="PR24" s="220"/>
      <c r="PS24" s="220"/>
      <c r="PT24" s="220"/>
      <c r="PU24" s="220"/>
      <c r="PV24" s="220"/>
      <c r="PW24" s="220"/>
      <c r="PX24" s="220"/>
      <c r="PY24" s="220"/>
      <c r="PZ24" s="220"/>
      <c r="QA24" s="220"/>
      <c r="QB24" s="220"/>
      <c r="QC24" s="220"/>
      <c r="QD24" s="220"/>
      <c r="QE24" s="220"/>
      <c r="QF24" s="220"/>
      <c r="QG24" s="220"/>
      <c r="QH24" s="220"/>
      <c r="QI24" s="220"/>
      <c r="QJ24" s="220"/>
      <c r="QK24" s="220"/>
      <c r="QL24" s="220"/>
      <c r="QM24" s="220"/>
      <c r="QN24" s="220"/>
      <c r="QO24" s="220"/>
      <c r="QP24" s="220"/>
      <c r="QQ24" s="220"/>
      <c r="QR24" s="220"/>
      <c r="QS24" s="220"/>
      <c r="QT24" s="220"/>
      <c r="QU24" s="220"/>
      <c r="QV24" s="220"/>
      <c r="QW24" s="220"/>
      <c r="QX24" s="220"/>
      <c r="QY24" s="220"/>
      <c r="QZ24" s="220"/>
      <c r="RA24" s="220"/>
      <c r="RB24" s="220"/>
      <c r="RC24" s="220"/>
      <c r="RD24" s="220"/>
      <c r="RE24" s="220"/>
      <c r="RF24" s="220"/>
      <c r="RG24" s="220"/>
      <c r="RH24" s="220"/>
      <c r="RI24" s="220"/>
      <c r="RJ24" s="220"/>
      <c r="RK24" s="220"/>
      <c r="RL24" s="220"/>
      <c r="RM24" s="220"/>
      <c r="RN24" s="220"/>
      <c r="RO24" s="220"/>
      <c r="RP24" s="220"/>
      <c r="RQ24" s="220"/>
      <c r="RR24" s="220"/>
      <c r="RS24" s="220"/>
      <c r="RT24" s="220"/>
      <c r="RU24" s="220"/>
      <c r="RV24" s="220"/>
      <c r="RW24" s="220"/>
      <c r="RX24" s="220"/>
      <c r="RY24" s="220"/>
      <c r="RZ24" s="220"/>
      <c r="SA24" s="220"/>
      <c r="SB24" s="220"/>
      <c r="SC24" s="220"/>
      <c r="SD24" s="220"/>
      <c r="SE24" s="220"/>
      <c r="SF24" s="220"/>
      <c r="SG24" s="220"/>
      <c r="SH24" s="220"/>
      <c r="SI24" s="220"/>
      <c r="SJ24" s="220"/>
      <c r="SK24" s="220"/>
      <c r="SL24" s="220"/>
      <c r="SM24" s="220"/>
      <c r="SN24" s="220"/>
      <c r="SO24" s="220"/>
      <c r="SP24" s="220"/>
      <c r="SQ24" s="220"/>
      <c r="SR24" s="220"/>
      <c r="SS24" s="220"/>
      <c r="ST24" s="220"/>
      <c r="SU24" s="220"/>
      <c r="SV24" s="220"/>
      <c r="SW24" s="220"/>
      <c r="SX24" s="220"/>
      <c r="SY24" s="220"/>
      <c r="SZ24" s="220"/>
      <c r="TA24" s="220"/>
      <c r="TB24" s="220"/>
      <c r="TC24" s="220"/>
      <c r="TD24" s="220"/>
      <c r="TE24" s="220"/>
      <c r="TF24" s="220"/>
      <c r="TG24" s="220"/>
      <c r="TH24" s="220"/>
      <c r="TI24" s="220"/>
      <c r="TJ24" s="220"/>
      <c r="TK24" s="220"/>
      <c r="TL24" s="220"/>
      <c r="TM24" s="220"/>
      <c r="TN24" s="220"/>
      <c r="TO24" s="220"/>
      <c r="TP24" s="220"/>
      <c r="TQ24" s="220"/>
      <c r="TR24" s="220"/>
      <c r="TS24" s="220"/>
      <c r="TT24" s="220"/>
      <c r="TU24" s="220"/>
      <c r="TV24" s="220"/>
      <c r="TW24" s="220"/>
      <c r="TX24" s="220"/>
      <c r="TY24" s="220"/>
      <c r="TZ24" s="220"/>
      <c r="UA24" s="220"/>
      <c r="UB24" s="220"/>
      <c r="UC24" s="220"/>
      <c r="UD24" s="220"/>
      <c r="UE24" s="220"/>
      <c r="UF24" s="220"/>
      <c r="UG24" s="220"/>
      <c r="UH24" s="220"/>
      <c r="UI24" s="220"/>
      <c r="UJ24" s="220"/>
      <c r="UK24" s="220"/>
      <c r="UL24" s="220"/>
      <c r="UM24" s="220"/>
      <c r="UN24" s="220"/>
      <c r="UO24" s="220"/>
      <c r="UP24" s="220"/>
      <c r="UQ24" s="220"/>
      <c r="UR24" s="220"/>
      <c r="US24" s="220"/>
      <c r="UT24" s="220"/>
      <c r="UU24" s="220"/>
      <c r="UV24" s="220"/>
      <c r="UW24" s="220"/>
      <c r="UX24" s="220"/>
      <c r="UY24" s="220"/>
      <c r="UZ24" s="220"/>
      <c r="VA24" s="220"/>
      <c r="VB24" s="220"/>
      <c r="VC24" s="220"/>
      <c r="VD24" s="220"/>
      <c r="VE24" s="220"/>
      <c r="VF24" s="220"/>
      <c r="VG24" s="220"/>
      <c r="VH24" s="220"/>
      <c r="VI24" s="220"/>
      <c r="VJ24" s="220"/>
      <c r="VK24" s="220"/>
      <c r="VL24" s="220"/>
      <c r="VM24" s="220"/>
      <c r="VN24" s="220"/>
      <c r="VO24" s="220"/>
      <c r="VP24" s="220"/>
      <c r="VQ24" s="220"/>
      <c r="VR24" s="220"/>
      <c r="VS24" s="220"/>
      <c r="VT24" s="220"/>
      <c r="VU24" s="220"/>
      <c r="VV24" s="220"/>
      <c r="VW24" s="220"/>
      <c r="VX24" s="220"/>
      <c r="VY24" s="220"/>
      <c r="VZ24" s="220"/>
      <c r="WA24" s="220"/>
      <c r="WB24" s="220"/>
      <c r="WC24" s="220"/>
      <c r="WD24" s="220"/>
      <c r="WE24" s="220"/>
      <c r="WF24" s="220"/>
      <c r="WG24" s="220"/>
      <c r="WH24" s="220"/>
      <c r="WI24" s="220"/>
      <c r="WJ24" s="220"/>
      <c r="WK24" s="220"/>
      <c r="WL24" s="220"/>
      <c r="WM24" s="220"/>
      <c r="WN24" s="220"/>
      <c r="WO24" s="220"/>
      <c r="WP24" s="220"/>
      <c r="WQ24" s="220"/>
      <c r="WR24" s="220"/>
      <c r="WS24" s="220"/>
      <c r="WT24" s="220"/>
      <c r="WU24" s="220"/>
      <c r="WV24" s="220"/>
      <c r="WW24" s="220"/>
      <c r="WX24" s="220"/>
      <c r="WY24" s="220"/>
      <c r="WZ24" s="220"/>
      <c r="XA24" s="220"/>
      <c r="XB24" s="220"/>
      <c r="XC24" s="220"/>
      <c r="XD24" s="220"/>
      <c r="XE24" s="220"/>
      <c r="XF24" s="220"/>
      <c r="XG24" s="220"/>
      <c r="XH24" s="220"/>
      <c r="XI24" s="220"/>
      <c r="XJ24" s="220"/>
      <c r="XK24" s="220"/>
      <c r="XL24" s="220"/>
      <c r="XM24" s="220"/>
      <c r="XN24" s="220"/>
      <c r="XO24" s="220"/>
      <c r="XP24" s="220"/>
      <c r="XQ24" s="220"/>
      <c r="XR24" s="220"/>
      <c r="XS24" s="220"/>
      <c r="XT24" s="220"/>
      <c r="XU24" s="220"/>
      <c r="XV24" s="220"/>
      <c r="XW24" s="220"/>
      <c r="XX24" s="220"/>
      <c r="XY24" s="220"/>
      <c r="XZ24" s="220"/>
      <c r="YA24" s="220"/>
      <c r="YB24" s="220"/>
      <c r="YC24" s="220"/>
      <c r="YD24" s="220"/>
      <c r="YE24" s="220"/>
      <c r="YF24" s="220"/>
      <c r="YG24" s="220"/>
      <c r="YH24" s="220"/>
      <c r="YI24" s="220"/>
      <c r="YJ24" s="220"/>
      <c r="YK24" s="220"/>
      <c r="YL24" s="220"/>
      <c r="YM24" s="220"/>
      <c r="YN24" s="220"/>
      <c r="YO24" s="220"/>
      <c r="YP24" s="220"/>
      <c r="YQ24" s="220"/>
      <c r="YR24" s="220"/>
      <c r="YS24" s="220"/>
      <c r="YT24" s="220"/>
      <c r="YU24" s="220"/>
      <c r="YV24" s="220"/>
      <c r="YW24" s="220"/>
      <c r="YX24" s="220"/>
      <c r="YY24" s="220"/>
      <c r="YZ24" s="220"/>
      <c r="ZA24" s="220"/>
      <c r="ZB24" s="220"/>
      <c r="ZC24" s="220"/>
      <c r="ZD24" s="220"/>
      <c r="ZE24" s="220"/>
      <c r="ZF24" s="220"/>
      <c r="ZG24" s="220"/>
      <c r="ZH24" s="220"/>
      <c r="ZI24" s="220"/>
      <c r="ZJ24" s="220"/>
      <c r="ZK24" s="220"/>
      <c r="ZL24" s="220"/>
      <c r="ZM24" s="220"/>
      <c r="ZN24" s="220"/>
      <c r="ZO24" s="220"/>
      <c r="ZP24" s="220"/>
      <c r="ZQ24" s="220"/>
      <c r="ZR24" s="220"/>
      <c r="ZS24" s="220"/>
      <c r="ZT24" s="220"/>
      <c r="ZU24" s="220"/>
      <c r="ZV24" s="220"/>
      <c r="ZW24" s="220"/>
      <c r="ZX24" s="220"/>
      <c r="ZY24" s="220"/>
      <c r="ZZ24" s="220"/>
      <c r="AAA24" s="220"/>
      <c r="AAB24" s="220"/>
      <c r="AAC24" s="220"/>
      <c r="AAD24" s="220"/>
      <c r="AAE24" s="220"/>
      <c r="AAF24" s="220"/>
      <c r="AAG24" s="220"/>
      <c r="AAH24" s="220"/>
      <c r="AAI24" s="220"/>
      <c r="AAJ24" s="220"/>
      <c r="AAK24" s="220"/>
      <c r="AAL24" s="220"/>
      <c r="AAM24" s="220"/>
      <c r="AAN24" s="220"/>
      <c r="AAO24" s="220"/>
      <c r="AAP24" s="220"/>
      <c r="AAQ24" s="220"/>
      <c r="AAR24" s="220"/>
      <c r="AAS24" s="220"/>
      <c r="AAT24" s="220"/>
      <c r="AAU24" s="220"/>
      <c r="AAV24" s="220"/>
      <c r="AAW24" s="220"/>
      <c r="AAX24" s="220"/>
      <c r="AAY24" s="220"/>
      <c r="AAZ24" s="220"/>
      <c r="ABA24" s="220"/>
      <c r="ABB24" s="220"/>
      <c r="ABC24" s="220"/>
      <c r="ABD24" s="220"/>
      <c r="ABE24" s="220"/>
      <c r="ABF24" s="220"/>
      <c r="ABG24" s="220"/>
      <c r="ABH24" s="220"/>
      <c r="ABI24" s="220"/>
      <c r="ABJ24" s="220"/>
      <c r="ABK24" s="220"/>
      <c r="ABL24" s="220"/>
      <c r="ABM24" s="220"/>
      <c r="ABN24" s="220"/>
      <c r="ABO24" s="220"/>
      <c r="ABP24" s="220"/>
      <c r="ABQ24" s="220"/>
      <c r="ABR24" s="220"/>
      <c r="ABS24" s="220"/>
      <c r="ABT24" s="220"/>
      <c r="ABU24" s="220"/>
      <c r="ABV24" s="220"/>
      <c r="ABW24" s="220"/>
      <c r="ABX24" s="220"/>
      <c r="ABY24" s="220"/>
      <c r="ABZ24" s="220"/>
      <c r="ACA24" s="220"/>
      <c r="ACB24" s="220"/>
      <c r="ACC24" s="220"/>
      <c r="ACD24" s="220"/>
      <c r="ACE24" s="220"/>
      <c r="ACF24" s="220"/>
      <c r="ACG24" s="220"/>
      <c r="ACH24" s="220"/>
      <c r="ACI24" s="220"/>
      <c r="ACJ24" s="220"/>
      <c r="ACK24" s="220"/>
      <c r="ACL24" s="220"/>
      <c r="ACM24" s="220"/>
      <c r="ACN24" s="220"/>
      <c r="ACO24" s="220"/>
      <c r="ACP24" s="220"/>
      <c r="ACQ24" s="220"/>
      <c r="ACR24" s="220"/>
      <c r="ACS24" s="220"/>
      <c r="ACT24" s="220"/>
      <c r="ACU24" s="220"/>
      <c r="ACV24" s="220"/>
      <c r="ACW24" s="220"/>
      <c r="ACX24" s="220"/>
      <c r="ACY24" s="220"/>
      <c r="ACZ24" s="220"/>
      <c r="ADA24" s="220"/>
      <c r="ADB24" s="220"/>
      <c r="ADC24" s="220"/>
      <c r="ADD24" s="220"/>
      <c r="ADE24" s="220"/>
      <c r="ADF24" s="220"/>
      <c r="ADG24" s="220"/>
      <c r="ADH24" s="220"/>
      <c r="ADI24" s="220"/>
      <c r="ADJ24" s="220"/>
      <c r="ADK24" s="220"/>
      <c r="ADL24" s="220"/>
      <c r="ADM24" s="220"/>
      <c r="ADN24" s="220"/>
      <c r="ADO24" s="220"/>
      <c r="ADP24" s="220"/>
      <c r="ADQ24" s="220"/>
      <c r="ADR24" s="220"/>
      <c r="ADS24" s="220"/>
      <c r="ADT24" s="220"/>
      <c r="ADU24" s="220"/>
      <c r="ADV24" s="220"/>
      <c r="ADW24" s="220"/>
      <c r="ADX24" s="220"/>
      <c r="ADY24" s="220"/>
      <c r="ADZ24" s="220"/>
      <c r="AEA24" s="220"/>
      <c r="AEB24" s="220"/>
      <c r="AEC24" s="220"/>
      <c r="AED24" s="220"/>
      <c r="AEE24" s="220"/>
      <c r="AEF24" s="220"/>
      <c r="AEG24" s="220"/>
      <c r="AEH24" s="220"/>
      <c r="AEI24" s="220"/>
      <c r="AEJ24" s="220"/>
      <c r="AEK24" s="220"/>
      <c r="AEL24" s="220"/>
      <c r="AEM24" s="220"/>
      <c r="AEN24" s="220"/>
      <c r="AEO24" s="220"/>
      <c r="AEP24" s="220"/>
      <c r="AEQ24" s="220"/>
      <c r="AER24" s="220"/>
      <c r="AES24" s="220"/>
      <c r="AET24" s="220"/>
      <c r="AEU24" s="220"/>
      <c r="AEV24" s="220"/>
      <c r="AEW24" s="220"/>
      <c r="AEX24" s="220"/>
      <c r="AEY24" s="220"/>
      <c r="AEZ24" s="220"/>
      <c r="AFA24" s="220"/>
      <c r="AFB24" s="220"/>
      <c r="AFC24" s="220"/>
      <c r="AFD24" s="220"/>
      <c r="AFE24" s="220"/>
      <c r="AFF24" s="220"/>
      <c r="AFG24" s="220"/>
      <c r="AFH24" s="220"/>
      <c r="AFI24" s="220"/>
      <c r="AFJ24" s="220"/>
      <c r="AFK24" s="220"/>
      <c r="AFL24" s="220"/>
      <c r="AFM24" s="220"/>
      <c r="AFN24" s="220"/>
      <c r="AFO24" s="220"/>
      <c r="AFP24" s="220"/>
      <c r="AFQ24" s="220"/>
      <c r="AFR24" s="220"/>
      <c r="AFS24" s="220"/>
      <c r="AFT24" s="220"/>
      <c r="AFU24" s="220"/>
      <c r="AFV24" s="220"/>
      <c r="AFW24" s="220"/>
      <c r="AFX24" s="220"/>
      <c r="AFY24" s="220"/>
      <c r="AFZ24" s="220"/>
      <c r="AGA24" s="220"/>
      <c r="AGB24" s="220"/>
      <c r="AGC24" s="220"/>
      <c r="AGD24" s="220"/>
      <c r="AGE24" s="220"/>
      <c r="AGF24" s="220"/>
      <c r="AGG24" s="220"/>
      <c r="AGH24" s="220"/>
      <c r="AGI24" s="220"/>
      <c r="AGJ24" s="220"/>
      <c r="AGK24" s="220"/>
      <c r="AGL24" s="220"/>
      <c r="AGM24" s="220"/>
      <c r="AGN24" s="220"/>
      <c r="AGO24" s="220"/>
      <c r="AGP24" s="220"/>
      <c r="AGQ24" s="220"/>
      <c r="AGR24" s="220"/>
      <c r="AGS24" s="220"/>
      <c r="AGT24" s="220"/>
      <c r="AGU24" s="220"/>
      <c r="AGV24" s="220"/>
      <c r="AGW24" s="220"/>
      <c r="AGX24" s="220"/>
      <c r="AGY24" s="220"/>
      <c r="AGZ24" s="220"/>
      <c r="AHA24" s="220"/>
      <c r="AHB24" s="220"/>
      <c r="AHC24" s="220"/>
      <c r="AHD24" s="220"/>
      <c r="AHE24" s="220"/>
      <c r="AHF24" s="220"/>
      <c r="AHG24" s="220"/>
      <c r="AHH24" s="220"/>
      <c r="AHI24" s="220"/>
      <c r="AHJ24" s="220"/>
      <c r="AHK24" s="220"/>
      <c r="AHL24" s="220"/>
      <c r="AHM24" s="220"/>
      <c r="AHN24" s="220"/>
      <c r="AHO24" s="220"/>
      <c r="AHP24" s="220"/>
      <c r="AHQ24" s="220"/>
      <c r="AHR24" s="220"/>
      <c r="AHS24" s="220"/>
      <c r="AHT24" s="220"/>
      <c r="AHU24" s="220"/>
      <c r="AHV24" s="220"/>
      <c r="AHW24" s="220"/>
      <c r="AHX24" s="220"/>
      <c r="AHY24" s="220"/>
      <c r="AHZ24" s="220"/>
      <c r="AIA24" s="220"/>
      <c r="AIB24" s="220"/>
      <c r="AIC24" s="220"/>
      <c r="AID24" s="220"/>
      <c r="AIE24" s="220"/>
      <c r="AIF24" s="220"/>
      <c r="AIG24" s="220"/>
      <c r="AIH24" s="220"/>
      <c r="AII24" s="220"/>
      <c r="AIJ24" s="220"/>
      <c r="AIK24" s="220"/>
      <c r="AIL24" s="220"/>
      <c r="AIM24" s="220"/>
      <c r="AIN24" s="220"/>
      <c r="AIO24" s="220"/>
      <c r="AIP24" s="220"/>
      <c r="AIQ24" s="220"/>
      <c r="AIR24" s="220"/>
      <c r="AIS24" s="220"/>
      <c r="AIT24" s="220"/>
      <c r="AIU24" s="220"/>
      <c r="AIV24" s="220"/>
      <c r="AIW24" s="220"/>
      <c r="AIX24" s="220"/>
      <c r="AIY24" s="220"/>
      <c r="AIZ24" s="220"/>
      <c r="AJA24" s="220"/>
      <c r="AJB24" s="220"/>
      <c r="AJC24" s="220"/>
      <c r="AJD24" s="220"/>
      <c r="AJE24" s="220"/>
      <c r="AJF24" s="220"/>
      <c r="AJG24" s="220"/>
      <c r="AJH24" s="220"/>
      <c r="AJI24" s="220"/>
      <c r="AJJ24" s="220"/>
      <c r="AJK24" s="220"/>
      <c r="AJL24" s="220"/>
      <c r="AJM24" s="220"/>
      <c r="AJN24" s="220"/>
      <c r="AJO24" s="220"/>
      <c r="AJP24" s="220"/>
      <c r="AJQ24" s="220"/>
      <c r="AJR24" s="220"/>
      <c r="AJS24" s="220"/>
      <c r="AJT24" s="220"/>
      <c r="AJU24" s="220"/>
      <c r="AJV24" s="220"/>
      <c r="AJW24" s="220"/>
      <c r="AJX24" s="220"/>
      <c r="AJY24" s="220"/>
      <c r="AJZ24" s="220"/>
      <c r="AKA24" s="220"/>
      <c r="AKB24" s="220"/>
      <c r="AKC24" s="220"/>
      <c r="AKD24" s="220"/>
      <c r="AKE24" s="220"/>
      <c r="AKF24" s="220"/>
      <c r="AKG24" s="220"/>
      <c r="AKH24" s="220"/>
      <c r="AKI24" s="220"/>
      <c r="AKJ24" s="220"/>
      <c r="AKK24" s="220"/>
      <c r="AKL24" s="220"/>
      <c r="AKM24" s="220"/>
      <c r="AKN24" s="220"/>
      <c r="AKO24" s="220"/>
      <c r="AKP24" s="220"/>
      <c r="AKQ24" s="220"/>
      <c r="AKR24" s="220"/>
      <c r="AKS24" s="220"/>
      <c r="AKT24" s="220"/>
      <c r="AKU24" s="220"/>
      <c r="AKV24" s="220"/>
      <c r="AKW24" s="220"/>
      <c r="AKX24" s="220"/>
      <c r="AKY24" s="220"/>
      <c r="AKZ24" s="220"/>
      <c r="ALA24" s="220"/>
      <c r="ALB24" s="220"/>
      <c r="ALC24" s="220"/>
      <c r="ALD24" s="220"/>
      <c r="ALE24" s="220"/>
      <c r="ALF24" s="220"/>
      <c r="ALG24" s="220"/>
      <c r="ALH24" s="220"/>
      <c r="ALI24" s="220"/>
      <c r="ALJ24" s="220"/>
      <c r="ALK24" s="220"/>
      <c r="ALL24" s="220"/>
      <c r="ALM24" s="220"/>
      <c r="ALN24" s="220"/>
      <c r="ALO24" s="220"/>
      <c r="ALP24" s="220"/>
      <c r="ALQ24" s="220"/>
      <c r="ALR24" s="220"/>
      <c r="ALS24" s="220"/>
      <c r="ALT24" s="220"/>
      <c r="ALU24" s="220"/>
      <c r="ALV24" s="220"/>
      <c r="ALW24" s="220"/>
      <c r="ALX24" s="220"/>
      <c r="ALY24" s="220"/>
      <c r="ALZ24" s="220"/>
      <c r="AMA24" s="220"/>
      <c r="AMB24" s="220"/>
      <c r="AMC24" s="220"/>
      <c r="AMD24" s="220"/>
      <c r="AME24" s="220"/>
      <c r="AMF24" s="220"/>
      <c r="AMG24" s="220"/>
      <c r="AMH24" s="220"/>
      <c r="AMI24" s="220"/>
      <c r="AMJ24" s="220"/>
      <c r="AMK24" s="220"/>
      <c r="AML24" s="220"/>
      <c r="AMM24" s="220"/>
      <c r="AMN24" s="220"/>
      <c r="AMO24" s="220"/>
      <c r="AMP24" s="220"/>
      <c r="AMQ24" s="220"/>
      <c r="AMR24" s="220"/>
      <c r="AMS24" s="220"/>
      <c r="AMT24" s="220"/>
      <c r="AMU24" s="220"/>
      <c r="AMV24" s="220"/>
      <c r="AMW24" s="220"/>
      <c r="AMX24" s="220"/>
      <c r="AMY24" s="220"/>
      <c r="AMZ24" s="220"/>
      <c r="ANA24" s="220"/>
      <c r="ANB24" s="220"/>
      <c r="ANC24" s="220"/>
      <c r="AND24" s="220"/>
      <c r="ANE24" s="220"/>
      <c r="ANF24" s="220"/>
      <c r="ANG24" s="220"/>
      <c r="ANH24" s="220"/>
      <c r="ANI24" s="220"/>
      <c r="ANJ24" s="220"/>
      <c r="ANK24" s="220"/>
      <c r="ANL24" s="220"/>
      <c r="ANM24" s="220"/>
      <c r="ANN24" s="220"/>
      <c r="ANO24" s="220"/>
      <c r="ANP24" s="220"/>
      <c r="ANQ24" s="220"/>
      <c r="ANR24" s="220"/>
      <c r="ANS24" s="220"/>
      <c r="ANT24" s="220"/>
      <c r="ANU24" s="220"/>
      <c r="ANV24" s="220"/>
      <c r="ANW24" s="220"/>
      <c r="ANX24" s="220"/>
      <c r="ANY24" s="220"/>
      <c r="ANZ24" s="220"/>
      <c r="AOA24" s="220"/>
      <c r="AOB24" s="220"/>
      <c r="AOC24" s="220"/>
      <c r="AOD24" s="220"/>
      <c r="AOE24" s="220"/>
      <c r="AOF24" s="220"/>
      <c r="AOG24" s="220"/>
      <c r="AOH24" s="220"/>
      <c r="AOI24" s="220"/>
      <c r="AOJ24" s="220"/>
      <c r="AOK24" s="220"/>
      <c r="AOL24" s="220"/>
      <c r="AOM24" s="220"/>
      <c r="AON24" s="220"/>
      <c r="AOO24" s="220"/>
      <c r="AOP24" s="220"/>
      <c r="AOQ24" s="220"/>
      <c r="AOR24" s="220"/>
      <c r="AOS24" s="220"/>
      <c r="AOT24" s="220"/>
      <c r="AOU24" s="220"/>
      <c r="AOV24" s="220"/>
      <c r="AOW24" s="220"/>
      <c r="AOX24" s="220"/>
      <c r="AOY24" s="220"/>
      <c r="AOZ24" s="220"/>
      <c r="APA24" s="220"/>
      <c r="APB24" s="220"/>
      <c r="APC24" s="220"/>
      <c r="APD24" s="220"/>
      <c r="APE24" s="220"/>
      <c r="APF24" s="220"/>
      <c r="APG24" s="220"/>
      <c r="APH24" s="220"/>
      <c r="API24" s="220"/>
      <c r="APJ24" s="220"/>
      <c r="APK24" s="220"/>
      <c r="APL24" s="220"/>
      <c r="APM24" s="220"/>
      <c r="APN24" s="220"/>
      <c r="APO24" s="220"/>
      <c r="APP24" s="220"/>
      <c r="APQ24" s="220"/>
      <c r="APR24" s="220"/>
      <c r="APS24" s="220"/>
      <c r="APT24" s="220"/>
      <c r="APU24" s="220"/>
      <c r="APV24" s="220"/>
      <c r="APW24" s="220"/>
      <c r="APX24" s="220"/>
      <c r="APY24" s="220"/>
      <c r="APZ24" s="220"/>
      <c r="AQA24" s="220"/>
      <c r="AQB24" s="220"/>
      <c r="AQC24" s="220"/>
      <c r="AQD24" s="220"/>
      <c r="AQE24" s="220"/>
      <c r="AQF24" s="220"/>
      <c r="AQG24" s="220"/>
      <c r="AQH24" s="220"/>
      <c r="AQI24" s="220"/>
      <c r="AQJ24" s="220"/>
      <c r="AQK24" s="220"/>
      <c r="AQL24" s="220"/>
      <c r="AQM24" s="220"/>
      <c r="AQN24" s="220"/>
      <c r="AQO24" s="220"/>
      <c r="AQP24" s="220"/>
      <c r="AQQ24" s="220"/>
      <c r="AQR24" s="220"/>
      <c r="AQS24" s="220"/>
      <c r="AQT24" s="220"/>
      <c r="AQU24" s="220"/>
      <c r="AQV24" s="220"/>
      <c r="AQW24" s="220"/>
      <c r="AQX24" s="220"/>
      <c r="AQY24" s="220"/>
      <c r="AQZ24" s="220"/>
      <c r="ARA24" s="220"/>
      <c r="ARB24" s="220"/>
      <c r="ARC24" s="220"/>
      <c r="ARD24" s="220"/>
      <c r="ARE24" s="220"/>
      <c r="ARF24" s="220"/>
      <c r="ARG24" s="220"/>
      <c r="ARH24" s="220"/>
      <c r="ARI24" s="220"/>
      <c r="ARJ24" s="220"/>
      <c r="ARK24" s="220"/>
      <c r="ARL24" s="220"/>
      <c r="ARM24" s="220"/>
      <c r="ARN24" s="220"/>
      <c r="ARO24" s="220"/>
      <c r="ARP24" s="220"/>
      <c r="ARQ24" s="220"/>
      <c r="ARR24" s="220"/>
      <c r="ARS24" s="220"/>
      <c r="ART24" s="220"/>
      <c r="ARU24" s="220"/>
      <c r="ARV24" s="220"/>
      <c r="ARW24" s="220"/>
      <c r="ARX24" s="220"/>
      <c r="ARY24" s="220"/>
      <c r="ARZ24" s="220"/>
      <c r="ASA24" s="220"/>
      <c r="ASB24" s="220"/>
      <c r="ASC24" s="220"/>
      <c r="ASD24" s="220"/>
      <c r="ASE24" s="220"/>
      <c r="ASF24" s="220"/>
      <c r="ASG24" s="220"/>
      <c r="ASH24" s="220"/>
      <c r="ASI24" s="220"/>
      <c r="ASJ24" s="220"/>
      <c r="ASK24" s="220"/>
      <c r="ASL24" s="220"/>
      <c r="ASM24" s="220"/>
      <c r="ASN24" s="220"/>
      <c r="ASO24" s="220"/>
      <c r="ASP24" s="220"/>
      <c r="ASQ24" s="220"/>
      <c r="ASR24" s="220"/>
      <c r="ASS24" s="220"/>
      <c r="AST24" s="220"/>
      <c r="ASU24" s="220"/>
      <c r="ASV24" s="220"/>
      <c r="ASW24" s="220"/>
      <c r="ASX24" s="220"/>
      <c r="ASY24" s="220"/>
      <c r="ASZ24" s="220"/>
      <c r="ATA24" s="220"/>
      <c r="ATB24" s="220"/>
      <c r="ATC24" s="220"/>
      <c r="ATD24" s="220"/>
      <c r="ATE24" s="220"/>
      <c r="ATF24" s="220"/>
      <c r="ATG24" s="220"/>
      <c r="ATH24" s="220"/>
      <c r="ATI24" s="220"/>
      <c r="ATJ24" s="220"/>
      <c r="ATK24" s="220"/>
      <c r="ATL24" s="220"/>
      <c r="ATM24" s="220"/>
      <c r="ATN24" s="220"/>
      <c r="ATO24" s="220"/>
      <c r="ATP24" s="220"/>
      <c r="ATQ24" s="220"/>
      <c r="ATR24" s="220"/>
      <c r="ATS24" s="220"/>
      <c r="ATT24" s="220"/>
      <c r="ATU24" s="220"/>
      <c r="ATV24" s="220"/>
      <c r="ATW24" s="220"/>
      <c r="ATX24" s="220"/>
      <c r="ATY24" s="220"/>
      <c r="ATZ24" s="220"/>
      <c r="AUA24" s="220"/>
      <c r="AUB24" s="220"/>
      <c r="AUC24" s="220"/>
      <c r="AUD24" s="220"/>
      <c r="AUE24" s="220"/>
      <c r="AUF24" s="220"/>
      <c r="AUG24" s="220"/>
      <c r="AUH24" s="220"/>
      <c r="AUI24" s="220"/>
      <c r="AUJ24" s="220"/>
      <c r="AUK24" s="220"/>
      <c r="AUL24" s="220"/>
      <c r="AUM24" s="220"/>
      <c r="AUN24" s="220"/>
      <c r="AUO24" s="220"/>
      <c r="AUP24" s="220"/>
      <c r="AUQ24" s="220"/>
      <c r="AUR24" s="220"/>
      <c r="AUS24" s="220"/>
      <c r="AUT24" s="220"/>
      <c r="AUU24" s="220"/>
      <c r="AUV24" s="220"/>
      <c r="AUW24" s="220"/>
      <c r="AUX24" s="220"/>
      <c r="AUY24" s="220"/>
      <c r="AUZ24" s="220"/>
      <c r="AVA24" s="220"/>
      <c r="AVB24" s="220"/>
      <c r="AVC24" s="220"/>
      <c r="AVD24" s="220"/>
      <c r="AVE24" s="220"/>
      <c r="AVF24" s="220"/>
      <c r="AVG24" s="220"/>
      <c r="AVH24" s="220"/>
      <c r="AVI24" s="220"/>
      <c r="AVJ24" s="220"/>
      <c r="AVK24" s="220"/>
      <c r="AVL24" s="220"/>
      <c r="AVM24" s="220"/>
      <c r="AVN24" s="220"/>
      <c r="AVO24" s="220"/>
      <c r="AVP24" s="220"/>
      <c r="AVQ24" s="220"/>
      <c r="AVR24" s="220"/>
      <c r="AVS24" s="220"/>
      <c r="AVT24" s="220"/>
      <c r="AVU24" s="220"/>
      <c r="AVV24" s="220"/>
      <c r="AVW24" s="220"/>
      <c r="AVX24" s="220"/>
      <c r="AVY24" s="220"/>
      <c r="AVZ24" s="220"/>
      <c r="AWA24" s="220"/>
      <c r="AWB24" s="220"/>
      <c r="AWC24" s="220"/>
      <c r="AWD24" s="220"/>
      <c r="AWE24" s="220"/>
      <c r="AWF24" s="220"/>
      <c r="AWG24" s="220"/>
      <c r="AWH24" s="220"/>
      <c r="AWI24" s="220"/>
      <c r="AWJ24" s="220"/>
      <c r="AWK24" s="220"/>
      <c r="AWL24" s="220"/>
      <c r="AWM24" s="220"/>
      <c r="AWN24" s="220"/>
      <c r="AWO24" s="220"/>
      <c r="AWP24" s="220"/>
      <c r="AWQ24" s="220"/>
      <c r="AWR24" s="220"/>
      <c r="AWS24" s="220"/>
      <c r="AWT24" s="220"/>
      <c r="AWU24" s="220"/>
      <c r="AWV24" s="220"/>
      <c r="AWW24" s="220"/>
      <c r="AWX24" s="220"/>
      <c r="AWY24" s="220"/>
      <c r="AWZ24" s="220"/>
      <c r="AXA24" s="220"/>
      <c r="AXB24" s="220"/>
      <c r="AXC24" s="220"/>
      <c r="AXD24" s="220"/>
      <c r="AXE24" s="220"/>
      <c r="AXF24" s="220"/>
      <c r="AXG24" s="220"/>
      <c r="AXH24" s="220"/>
      <c r="AXI24" s="220"/>
      <c r="AXJ24" s="220"/>
      <c r="AXK24" s="220"/>
      <c r="AXL24" s="220"/>
      <c r="AXM24" s="220"/>
      <c r="AXN24" s="220"/>
      <c r="AXO24" s="220"/>
      <c r="AXP24" s="220"/>
      <c r="AXQ24" s="220"/>
      <c r="AXR24" s="220"/>
      <c r="AXS24" s="220"/>
      <c r="AXT24" s="220"/>
      <c r="AXU24" s="220"/>
      <c r="AXV24" s="220"/>
      <c r="AXW24" s="220"/>
      <c r="AXX24" s="220"/>
      <c r="AXY24" s="220"/>
      <c r="AXZ24" s="220"/>
      <c r="AYA24" s="220"/>
      <c r="AYB24" s="220"/>
      <c r="AYC24" s="220"/>
      <c r="AYD24" s="220"/>
      <c r="AYE24" s="220"/>
      <c r="AYF24" s="220"/>
      <c r="AYG24" s="220"/>
      <c r="AYH24" s="220"/>
      <c r="AYI24" s="220"/>
      <c r="AYJ24" s="220"/>
      <c r="AYK24" s="220"/>
      <c r="AYL24" s="220"/>
      <c r="AYM24" s="220"/>
      <c r="AYN24" s="220"/>
      <c r="AYO24" s="220"/>
      <c r="AYP24" s="220"/>
      <c r="AYQ24" s="220"/>
      <c r="AYR24" s="220"/>
      <c r="AYS24" s="220"/>
      <c r="AYT24" s="220"/>
      <c r="AYU24" s="220"/>
      <c r="AYV24" s="220"/>
      <c r="AYW24" s="220"/>
      <c r="AYX24" s="220"/>
      <c r="AYY24" s="220"/>
      <c r="AYZ24" s="220"/>
      <c r="AZA24" s="220"/>
      <c r="AZB24" s="220"/>
      <c r="AZC24" s="220"/>
      <c r="AZD24" s="220"/>
      <c r="AZE24" s="220"/>
      <c r="AZF24" s="220"/>
      <c r="AZG24" s="220"/>
      <c r="AZH24" s="220"/>
      <c r="AZI24" s="220"/>
      <c r="AZJ24" s="220"/>
      <c r="AZK24" s="220"/>
      <c r="AZL24" s="220"/>
      <c r="AZM24" s="220"/>
      <c r="AZN24" s="220"/>
      <c r="AZO24" s="220"/>
      <c r="AZP24" s="220"/>
      <c r="AZQ24" s="220"/>
      <c r="AZR24" s="220"/>
      <c r="AZS24" s="220"/>
      <c r="AZT24" s="220"/>
      <c r="AZU24" s="220"/>
      <c r="AZV24" s="220"/>
      <c r="AZW24" s="220"/>
      <c r="AZX24" s="220"/>
      <c r="AZY24" s="220"/>
      <c r="AZZ24" s="220"/>
      <c r="BAA24" s="220"/>
      <c r="BAB24" s="220"/>
      <c r="BAC24" s="220"/>
      <c r="BAD24" s="220"/>
      <c r="BAE24" s="220"/>
      <c r="BAF24" s="220"/>
      <c r="BAG24" s="220"/>
      <c r="BAH24" s="220"/>
      <c r="BAI24" s="220"/>
      <c r="BAJ24" s="220"/>
      <c r="BAK24" s="220"/>
      <c r="BAL24" s="220"/>
      <c r="BAM24" s="220"/>
      <c r="BAN24" s="220"/>
      <c r="BAO24" s="220"/>
      <c r="BAP24" s="220"/>
      <c r="BAQ24" s="220"/>
      <c r="BAR24" s="220"/>
      <c r="BAS24" s="220"/>
      <c r="BAT24" s="220"/>
      <c r="BAU24" s="220"/>
      <c r="BAV24" s="220"/>
      <c r="BAW24" s="220"/>
      <c r="BAX24" s="220"/>
      <c r="BAY24" s="220"/>
      <c r="BAZ24" s="220"/>
      <c r="BBA24" s="220"/>
      <c r="BBB24" s="220"/>
      <c r="BBC24" s="220"/>
      <c r="BBD24" s="220"/>
      <c r="BBE24" s="220"/>
      <c r="BBF24" s="220"/>
      <c r="BBG24" s="220"/>
      <c r="BBH24" s="220"/>
      <c r="BBI24" s="220"/>
      <c r="BBJ24" s="220"/>
      <c r="BBK24" s="220"/>
      <c r="BBL24" s="220"/>
      <c r="BBM24" s="220"/>
      <c r="BBN24" s="220"/>
      <c r="BBO24" s="220"/>
      <c r="BBP24" s="220"/>
      <c r="BBQ24" s="220"/>
      <c r="BBR24" s="220"/>
      <c r="BBS24" s="220"/>
      <c r="BBT24" s="220"/>
      <c r="BBU24" s="220"/>
      <c r="BBV24" s="220"/>
      <c r="BBW24" s="220"/>
      <c r="BBX24" s="220"/>
      <c r="BBY24" s="220"/>
      <c r="BBZ24" s="220"/>
      <c r="BCA24" s="220"/>
      <c r="BCB24" s="220"/>
      <c r="BCC24" s="220"/>
      <c r="BCD24" s="220"/>
      <c r="BCE24" s="220"/>
      <c r="BCF24" s="220"/>
      <c r="BCG24" s="220"/>
      <c r="BCH24" s="220"/>
      <c r="BCI24" s="220"/>
      <c r="BCJ24" s="220"/>
      <c r="BCK24" s="220"/>
      <c r="BCL24" s="220"/>
      <c r="BCM24" s="220"/>
      <c r="BCN24" s="220"/>
      <c r="BCO24" s="220"/>
      <c r="BCP24" s="220"/>
      <c r="BCQ24" s="220"/>
      <c r="BCR24" s="220"/>
      <c r="BCS24" s="220"/>
      <c r="BCT24" s="220"/>
      <c r="BCU24" s="220"/>
      <c r="BCV24" s="220"/>
      <c r="BCW24" s="220"/>
      <c r="BCX24" s="220"/>
      <c r="BCY24" s="220"/>
      <c r="BCZ24" s="220"/>
      <c r="BDA24" s="220"/>
      <c r="BDB24" s="220"/>
      <c r="BDC24" s="220"/>
      <c r="BDD24" s="220"/>
      <c r="BDE24" s="220"/>
      <c r="BDF24" s="220"/>
      <c r="BDG24" s="220"/>
      <c r="BDH24" s="220"/>
      <c r="BDI24" s="220"/>
      <c r="BDJ24" s="220"/>
      <c r="BDK24" s="220"/>
      <c r="BDL24" s="220"/>
      <c r="BDM24" s="220"/>
      <c r="BDN24" s="220"/>
      <c r="BDO24" s="220"/>
      <c r="BDP24" s="220"/>
      <c r="BDQ24" s="220"/>
      <c r="BDR24" s="220"/>
      <c r="BDS24" s="220"/>
      <c r="BDT24" s="220"/>
      <c r="BDU24" s="220"/>
      <c r="BDV24" s="220"/>
      <c r="BDW24" s="220"/>
      <c r="BDX24" s="220"/>
      <c r="BDY24" s="220"/>
      <c r="BDZ24" s="220"/>
      <c r="BEA24" s="220"/>
      <c r="BEB24" s="220"/>
      <c r="BEC24" s="220"/>
      <c r="BED24" s="220"/>
      <c r="BEE24" s="220"/>
      <c r="BEF24" s="220"/>
      <c r="BEG24" s="220"/>
      <c r="BEH24" s="220"/>
      <c r="BEI24" s="220"/>
      <c r="BEJ24" s="220"/>
      <c r="BEK24" s="220"/>
      <c r="BEL24" s="220"/>
      <c r="BEM24" s="220"/>
      <c r="BEN24" s="220"/>
      <c r="BEO24" s="220"/>
      <c r="BEP24" s="220"/>
      <c r="BEQ24" s="220"/>
      <c r="BER24" s="220"/>
      <c r="BES24" s="220"/>
      <c r="BET24" s="220"/>
      <c r="BEU24" s="220"/>
      <c r="BEV24" s="220"/>
      <c r="BEW24" s="220"/>
      <c r="BEX24" s="220"/>
      <c r="BEY24" s="220"/>
      <c r="BEZ24" s="220"/>
      <c r="BFA24" s="220"/>
      <c r="BFB24" s="220"/>
      <c r="BFC24" s="220"/>
      <c r="BFD24" s="220"/>
      <c r="BFE24" s="220"/>
      <c r="BFF24" s="220"/>
      <c r="BFG24" s="220"/>
      <c r="BFH24" s="220"/>
      <c r="BFI24" s="220"/>
      <c r="BFJ24" s="220"/>
      <c r="BFK24" s="220"/>
      <c r="BFL24" s="220"/>
      <c r="BFM24" s="220"/>
      <c r="BFN24" s="220"/>
      <c r="BFO24" s="220"/>
      <c r="BFP24" s="220"/>
      <c r="BFQ24" s="220"/>
      <c r="BFR24" s="220"/>
      <c r="BFS24" s="220"/>
      <c r="BFT24" s="220"/>
      <c r="BFU24" s="220"/>
      <c r="BFV24" s="220"/>
      <c r="BFW24" s="220"/>
      <c r="BFX24" s="220"/>
      <c r="BFY24" s="220"/>
      <c r="BFZ24" s="220"/>
      <c r="BGA24" s="220"/>
      <c r="BGB24" s="220"/>
      <c r="BGC24" s="220"/>
      <c r="BGD24" s="220"/>
      <c r="BGE24" s="220"/>
      <c r="BGF24" s="220"/>
      <c r="BGG24" s="220"/>
      <c r="BGH24" s="220"/>
      <c r="BGI24" s="220"/>
      <c r="BGJ24" s="220"/>
      <c r="BGK24" s="220"/>
      <c r="BGL24" s="220"/>
      <c r="BGM24" s="220"/>
      <c r="BGN24" s="220"/>
      <c r="BGO24" s="220"/>
      <c r="BGP24" s="220"/>
      <c r="BGQ24" s="220"/>
      <c r="BGR24" s="220"/>
      <c r="BGS24" s="220"/>
      <c r="BGT24" s="220"/>
      <c r="BGU24" s="220"/>
      <c r="BGV24" s="220"/>
      <c r="BGW24" s="220"/>
      <c r="BGX24" s="220"/>
      <c r="BGY24" s="220"/>
      <c r="BGZ24" s="220"/>
      <c r="BHA24" s="220"/>
      <c r="BHB24" s="220"/>
      <c r="BHC24" s="220"/>
      <c r="BHD24" s="220"/>
      <c r="BHE24" s="220"/>
      <c r="BHF24" s="220"/>
      <c r="BHG24" s="220"/>
      <c r="BHH24" s="220"/>
      <c r="BHI24" s="220"/>
      <c r="BHJ24" s="220"/>
      <c r="BHK24" s="220"/>
      <c r="BHL24" s="220"/>
      <c r="BHM24" s="220"/>
      <c r="BHN24" s="220"/>
      <c r="BHO24" s="220"/>
      <c r="BHP24" s="220"/>
      <c r="BHQ24" s="220"/>
      <c r="BHR24" s="220"/>
      <c r="BHS24" s="220"/>
      <c r="BHT24" s="220"/>
      <c r="BHU24" s="220"/>
      <c r="BHV24" s="220"/>
      <c r="BHW24" s="220"/>
      <c r="BHX24" s="220"/>
      <c r="BHY24" s="220"/>
      <c r="BHZ24" s="220"/>
      <c r="BIA24" s="220"/>
      <c r="BIB24" s="220"/>
      <c r="BIC24" s="220"/>
      <c r="BID24" s="220"/>
      <c r="BIE24" s="220"/>
      <c r="BIF24" s="220"/>
      <c r="BIG24" s="220"/>
      <c r="BIH24" s="220"/>
      <c r="BII24" s="220"/>
      <c r="BIJ24" s="220"/>
      <c r="BIK24" s="220"/>
      <c r="BIL24" s="220"/>
      <c r="BIM24" s="220"/>
      <c r="BIN24" s="220"/>
      <c r="BIO24" s="220"/>
      <c r="BIP24" s="220"/>
      <c r="BIQ24" s="220"/>
      <c r="BIR24" s="220"/>
      <c r="BIS24" s="220"/>
      <c r="BIT24" s="220"/>
      <c r="BIU24" s="220"/>
      <c r="BIV24" s="220"/>
      <c r="BIW24" s="220"/>
      <c r="BIX24" s="220"/>
      <c r="BIY24" s="220"/>
      <c r="BIZ24" s="220"/>
      <c r="BJA24" s="220"/>
      <c r="BJB24" s="220"/>
      <c r="BJC24" s="220"/>
      <c r="BJD24" s="220"/>
      <c r="BJE24" s="220"/>
      <c r="BJF24" s="220"/>
      <c r="BJG24" s="220"/>
      <c r="BJH24" s="220"/>
      <c r="BJI24" s="220"/>
      <c r="BJJ24" s="220"/>
      <c r="BJK24" s="220"/>
      <c r="BJL24" s="220"/>
      <c r="BJM24" s="220"/>
      <c r="BJN24" s="220"/>
      <c r="BJO24" s="220"/>
      <c r="BJP24" s="220"/>
      <c r="BJQ24" s="220"/>
      <c r="BJR24" s="220"/>
      <c r="BJS24" s="220"/>
      <c r="BJT24" s="220"/>
      <c r="BJU24" s="220"/>
      <c r="BJV24" s="220"/>
      <c r="BJW24" s="220"/>
      <c r="BJX24" s="220"/>
      <c r="BJY24" s="220"/>
      <c r="BJZ24" s="220"/>
      <c r="BKA24" s="220"/>
      <c r="BKB24" s="220"/>
      <c r="BKC24" s="220"/>
      <c r="BKD24" s="220"/>
      <c r="BKE24" s="220"/>
      <c r="BKF24" s="220"/>
      <c r="BKG24" s="220"/>
      <c r="BKH24" s="220"/>
      <c r="BKI24" s="220"/>
      <c r="BKJ24" s="220"/>
      <c r="BKK24" s="220"/>
      <c r="BKL24" s="220"/>
      <c r="BKM24" s="220"/>
      <c r="BKN24" s="220"/>
      <c r="BKO24" s="220"/>
      <c r="BKP24" s="220"/>
      <c r="BKQ24" s="220"/>
      <c r="BKR24" s="220"/>
      <c r="BKS24" s="220"/>
      <c r="BKT24" s="220"/>
      <c r="BKU24" s="220"/>
      <c r="BKV24" s="220"/>
      <c r="BKW24" s="220"/>
      <c r="BKX24" s="220"/>
      <c r="BKY24" s="220"/>
      <c r="BKZ24" s="220"/>
      <c r="BLA24" s="220"/>
      <c r="BLB24" s="220"/>
      <c r="BLC24" s="220"/>
      <c r="BLD24" s="220"/>
      <c r="BLE24" s="220"/>
      <c r="BLF24" s="220"/>
      <c r="BLG24" s="220"/>
      <c r="BLH24" s="220"/>
      <c r="BLI24" s="220"/>
      <c r="BLJ24" s="220"/>
      <c r="BLK24" s="220"/>
      <c r="BLL24" s="220"/>
      <c r="BLM24" s="220"/>
      <c r="BLN24" s="220"/>
      <c r="BLO24" s="220"/>
      <c r="BLP24" s="220"/>
      <c r="BLQ24" s="220"/>
      <c r="BLR24" s="220"/>
      <c r="BLS24" s="220"/>
      <c r="BLT24" s="220"/>
      <c r="BLU24" s="220"/>
      <c r="BLV24" s="220"/>
      <c r="BLW24" s="220"/>
      <c r="BLX24" s="220"/>
      <c r="BLY24" s="220"/>
      <c r="BLZ24" s="220"/>
      <c r="BMA24" s="220"/>
      <c r="BMB24" s="220"/>
      <c r="BMC24" s="220"/>
      <c r="BMD24" s="220"/>
      <c r="BME24" s="220"/>
      <c r="BMF24" s="220"/>
      <c r="BMG24" s="220"/>
      <c r="BMH24" s="220"/>
      <c r="BMI24" s="220"/>
      <c r="BMJ24" s="220"/>
      <c r="BMK24" s="220"/>
      <c r="BML24" s="220"/>
      <c r="BMM24" s="220"/>
      <c r="BMN24" s="220"/>
      <c r="BMO24" s="220"/>
      <c r="BMP24" s="220"/>
      <c r="BMQ24" s="220"/>
      <c r="BMR24" s="220"/>
      <c r="BMS24" s="220"/>
      <c r="BMT24" s="220"/>
      <c r="BMU24" s="220"/>
      <c r="BMV24" s="220"/>
      <c r="BMW24" s="220"/>
      <c r="BMX24" s="220"/>
      <c r="BMY24" s="220"/>
      <c r="BMZ24" s="220"/>
      <c r="BNA24" s="220"/>
      <c r="BNB24" s="220"/>
      <c r="BNC24" s="220"/>
      <c r="BND24" s="220"/>
      <c r="BNE24" s="220"/>
      <c r="BNF24" s="220"/>
      <c r="BNG24" s="220"/>
      <c r="BNH24" s="220"/>
      <c r="BNI24" s="220"/>
      <c r="BNJ24" s="220"/>
      <c r="BNK24" s="220"/>
      <c r="BNL24" s="220"/>
      <c r="BNM24" s="220"/>
      <c r="BNN24" s="220"/>
      <c r="BNO24" s="220"/>
      <c r="BNP24" s="220"/>
      <c r="BNQ24" s="220"/>
      <c r="BNR24" s="220"/>
      <c r="BNS24" s="220"/>
      <c r="BNT24" s="220"/>
      <c r="BNU24" s="220"/>
      <c r="BNV24" s="220"/>
      <c r="BNW24" s="220"/>
      <c r="BNX24" s="220"/>
      <c r="BNY24" s="220"/>
      <c r="BNZ24" s="220"/>
      <c r="BOA24" s="220"/>
      <c r="BOB24" s="220"/>
      <c r="BOC24" s="220"/>
      <c r="BOD24" s="220"/>
      <c r="BOE24" s="220"/>
      <c r="BOF24" s="220"/>
      <c r="BOG24" s="220"/>
      <c r="BOH24" s="220"/>
      <c r="BOI24" s="220"/>
      <c r="BOJ24" s="220"/>
      <c r="BOK24" s="220"/>
      <c r="BOL24" s="220"/>
      <c r="BOM24" s="220"/>
      <c r="BON24" s="220"/>
      <c r="BOO24" s="220"/>
      <c r="BOP24" s="220"/>
      <c r="BOQ24" s="220"/>
      <c r="BOR24" s="220"/>
      <c r="BOS24" s="220"/>
      <c r="BOT24" s="220"/>
      <c r="BOU24" s="220"/>
      <c r="BOV24" s="220"/>
      <c r="BOW24" s="220"/>
      <c r="BOX24" s="220"/>
      <c r="BOY24" s="220"/>
      <c r="BOZ24" s="220"/>
      <c r="BPA24" s="220"/>
      <c r="BPB24" s="220"/>
      <c r="BPC24" s="220"/>
      <c r="BPD24" s="220"/>
      <c r="BPE24" s="220"/>
      <c r="BPF24" s="220"/>
      <c r="BPG24" s="220"/>
      <c r="BPH24" s="220"/>
      <c r="BPI24" s="220"/>
      <c r="BPJ24" s="220"/>
      <c r="BPK24" s="220"/>
      <c r="BPL24" s="220"/>
      <c r="BPM24" s="220"/>
      <c r="BPN24" s="220"/>
      <c r="BPO24" s="220"/>
      <c r="BPP24" s="220"/>
      <c r="BPQ24" s="220"/>
      <c r="BPR24" s="220"/>
      <c r="BPS24" s="220"/>
      <c r="BPT24" s="220"/>
      <c r="BPU24" s="220"/>
      <c r="BPV24" s="220"/>
      <c r="BPW24" s="220"/>
      <c r="BPX24" s="220"/>
      <c r="BPY24" s="220"/>
      <c r="BPZ24" s="220"/>
      <c r="BQA24" s="220"/>
      <c r="BQB24" s="220"/>
      <c r="BQC24" s="220"/>
      <c r="BQD24" s="220"/>
      <c r="BQE24" s="220"/>
      <c r="BQF24" s="220"/>
      <c r="BQG24" s="220"/>
      <c r="BQH24" s="220"/>
      <c r="BQI24" s="220"/>
      <c r="BQJ24" s="220"/>
      <c r="BQK24" s="220"/>
      <c r="BQL24" s="220"/>
      <c r="BQM24" s="220"/>
      <c r="BQN24" s="220"/>
      <c r="BQO24" s="220"/>
      <c r="BQP24" s="220"/>
      <c r="BQQ24" s="220"/>
      <c r="BQR24" s="220"/>
      <c r="BQS24" s="220"/>
      <c r="BQT24" s="220"/>
      <c r="BQU24" s="220"/>
      <c r="BQV24" s="220"/>
      <c r="BQW24" s="220"/>
      <c r="BQX24" s="220"/>
      <c r="BQY24" s="220"/>
      <c r="BQZ24" s="220"/>
      <c r="BRA24" s="220"/>
      <c r="BRB24" s="220"/>
      <c r="BRC24" s="220"/>
      <c r="BRD24" s="220"/>
      <c r="BRE24" s="220"/>
      <c r="BRF24" s="220"/>
      <c r="BRG24" s="220"/>
      <c r="BRH24" s="220"/>
      <c r="BRI24" s="220"/>
      <c r="BRJ24" s="220"/>
      <c r="BRK24" s="220"/>
      <c r="BRL24" s="220"/>
      <c r="BRM24" s="220"/>
      <c r="BRN24" s="220"/>
      <c r="BRO24" s="220"/>
      <c r="BRP24" s="220"/>
      <c r="BRQ24" s="220"/>
      <c r="BRR24" s="220"/>
      <c r="BRS24" s="220"/>
      <c r="BRT24" s="220"/>
      <c r="BRU24" s="220"/>
      <c r="BRV24" s="220"/>
      <c r="BRW24" s="220"/>
      <c r="BRX24" s="220"/>
      <c r="BRY24" s="220"/>
      <c r="BRZ24" s="220"/>
      <c r="BSA24" s="220"/>
      <c r="BSB24" s="220"/>
      <c r="BSC24" s="220"/>
      <c r="BSD24" s="220"/>
      <c r="BSE24" s="220"/>
      <c r="BSF24" s="220"/>
      <c r="BSG24" s="220"/>
      <c r="BSH24" s="220"/>
      <c r="BSI24" s="220"/>
      <c r="BSJ24" s="220"/>
      <c r="BSK24" s="220"/>
      <c r="BSL24" s="220"/>
      <c r="BSM24" s="220"/>
      <c r="BSN24" s="220"/>
      <c r="BSO24" s="220"/>
      <c r="BSP24" s="220"/>
      <c r="BSQ24" s="220"/>
      <c r="BSR24" s="220"/>
      <c r="BSS24" s="220"/>
      <c r="BST24" s="220"/>
      <c r="BSU24" s="220"/>
      <c r="BSV24" s="220"/>
      <c r="BSW24" s="220"/>
      <c r="BSX24" s="220"/>
      <c r="BSY24" s="220"/>
      <c r="BSZ24" s="220"/>
      <c r="BTA24" s="220"/>
      <c r="BTB24" s="220"/>
      <c r="BTC24" s="220"/>
      <c r="BTD24" s="220"/>
      <c r="BTE24" s="220"/>
      <c r="BTF24" s="220"/>
      <c r="BTG24" s="220"/>
      <c r="BTH24" s="220"/>
      <c r="BTI24" s="220"/>
      <c r="BTJ24" s="220"/>
      <c r="BTK24" s="220"/>
      <c r="BTL24" s="220"/>
      <c r="BTM24" s="220"/>
      <c r="BTN24" s="220"/>
      <c r="BTO24" s="220"/>
      <c r="BTP24" s="220"/>
      <c r="BTQ24" s="220"/>
      <c r="BTR24" s="220"/>
      <c r="BTS24" s="220"/>
      <c r="BTT24" s="220"/>
      <c r="BTU24" s="220"/>
      <c r="BTV24" s="220"/>
      <c r="BTW24" s="220"/>
      <c r="BTX24" s="220"/>
      <c r="BTY24" s="220"/>
      <c r="BTZ24" s="220"/>
      <c r="BUA24" s="220"/>
      <c r="BUB24" s="220"/>
      <c r="BUC24" s="220"/>
      <c r="BUD24" s="220"/>
      <c r="BUE24" s="220"/>
      <c r="BUF24" s="220"/>
      <c r="BUG24" s="220"/>
      <c r="BUH24" s="220"/>
      <c r="BUI24" s="220"/>
      <c r="BUJ24" s="220"/>
      <c r="BUK24" s="220"/>
      <c r="BUL24" s="220"/>
      <c r="BUM24" s="220"/>
      <c r="BUN24" s="220"/>
      <c r="BUO24" s="220"/>
      <c r="BUP24" s="220"/>
      <c r="BUQ24" s="220"/>
      <c r="BUR24" s="220"/>
      <c r="BUS24" s="220"/>
      <c r="BUT24" s="220"/>
      <c r="BUU24" s="220"/>
      <c r="BUV24" s="220"/>
      <c r="BUW24" s="220"/>
      <c r="BUX24" s="220"/>
      <c r="BUY24" s="220"/>
      <c r="BUZ24" s="220"/>
      <c r="BVA24" s="220"/>
      <c r="BVB24" s="220"/>
      <c r="BVC24" s="220"/>
      <c r="BVD24" s="220"/>
      <c r="BVE24" s="220"/>
      <c r="BVF24" s="220"/>
      <c r="BVG24" s="220"/>
      <c r="BVH24" s="220"/>
      <c r="BVI24" s="220"/>
      <c r="BVJ24" s="220"/>
      <c r="BVK24" s="220"/>
      <c r="BVL24" s="220"/>
      <c r="BVM24" s="220"/>
      <c r="BVN24" s="220"/>
      <c r="BVO24" s="220"/>
      <c r="BVP24" s="220"/>
      <c r="BVQ24" s="220"/>
      <c r="BVR24" s="220"/>
      <c r="BVS24" s="220"/>
      <c r="BVT24" s="220"/>
      <c r="BVU24" s="220"/>
      <c r="BVV24" s="220"/>
      <c r="BVW24" s="220"/>
      <c r="BVX24" s="220"/>
      <c r="BVY24" s="220"/>
      <c r="BVZ24" s="220"/>
      <c r="BWA24" s="220"/>
      <c r="BWB24" s="220"/>
      <c r="BWC24" s="220"/>
      <c r="BWD24" s="220"/>
      <c r="BWE24" s="220"/>
      <c r="BWF24" s="220"/>
      <c r="BWG24" s="220"/>
      <c r="BWH24" s="220"/>
      <c r="BWI24" s="220"/>
      <c r="BWJ24" s="220"/>
      <c r="BWK24" s="220"/>
      <c r="BWL24" s="220"/>
      <c r="BWM24" s="220"/>
      <c r="BWN24" s="220"/>
      <c r="BWO24" s="220"/>
      <c r="BWP24" s="220"/>
      <c r="BWQ24" s="220"/>
      <c r="BWR24" s="220"/>
      <c r="BWS24" s="220"/>
      <c r="BWT24" s="220"/>
      <c r="BWU24" s="220"/>
      <c r="BWV24" s="220"/>
      <c r="BWW24" s="220"/>
      <c r="BWX24" s="220"/>
      <c r="BWY24" s="220"/>
      <c r="BWZ24" s="220"/>
      <c r="BXA24" s="220"/>
      <c r="BXB24" s="220"/>
      <c r="BXC24" s="220"/>
      <c r="BXD24" s="220"/>
      <c r="BXE24" s="220"/>
      <c r="BXF24" s="220"/>
      <c r="BXG24" s="220"/>
      <c r="BXH24" s="220"/>
      <c r="BXI24" s="220"/>
      <c r="BXJ24" s="220"/>
      <c r="BXK24" s="220"/>
      <c r="BXL24" s="220"/>
      <c r="BXM24" s="220"/>
      <c r="BXN24" s="220"/>
      <c r="BXO24" s="220"/>
      <c r="BXP24" s="220"/>
      <c r="BXQ24" s="220"/>
      <c r="BXR24" s="220"/>
      <c r="BXS24" s="220"/>
      <c r="BXT24" s="220"/>
      <c r="BXU24" s="220"/>
      <c r="BXV24" s="220"/>
      <c r="BXW24" s="220"/>
      <c r="BXX24" s="220"/>
      <c r="BXY24" s="220"/>
      <c r="BXZ24" s="220"/>
      <c r="BYA24" s="220"/>
      <c r="BYB24" s="220"/>
      <c r="BYC24" s="220"/>
      <c r="BYD24" s="220"/>
      <c r="BYE24" s="220"/>
      <c r="BYF24" s="220"/>
      <c r="BYG24" s="220"/>
      <c r="BYH24" s="220"/>
      <c r="BYI24" s="220"/>
      <c r="BYJ24" s="220"/>
      <c r="BYK24" s="220"/>
      <c r="BYL24" s="220"/>
      <c r="BYM24" s="220"/>
      <c r="BYN24" s="220"/>
      <c r="BYO24" s="220"/>
      <c r="BYP24" s="220"/>
      <c r="BYQ24" s="220"/>
      <c r="BYR24" s="220"/>
      <c r="BYS24" s="220"/>
      <c r="BYT24" s="220"/>
      <c r="BYU24" s="220"/>
      <c r="BYV24" s="220"/>
      <c r="BYW24" s="220"/>
      <c r="BYX24" s="220"/>
      <c r="BYY24" s="220"/>
      <c r="BYZ24" s="220"/>
      <c r="BZA24" s="220"/>
      <c r="BZB24" s="220"/>
      <c r="BZC24" s="220"/>
      <c r="BZD24" s="220"/>
      <c r="BZE24" s="220"/>
      <c r="BZF24" s="220"/>
      <c r="BZG24" s="220"/>
      <c r="BZH24" s="220"/>
      <c r="BZI24" s="220"/>
      <c r="BZJ24" s="220"/>
      <c r="BZK24" s="220"/>
      <c r="BZL24" s="220"/>
      <c r="BZM24" s="220"/>
      <c r="BZN24" s="220"/>
      <c r="BZO24" s="220"/>
      <c r="BZP24" s="220"/>
      <c r="BZQ24" s="220"/>
      <c r="BZR24" s="220"/>
      <c r="BZS24" s="220"/>
      <c r="BZT24" s="220"/>
      <c r="BZU24" s="220"/>
      <c r="BZV24" s="220"/>
      <c r="BZW24" s="220"/>
      <c r="BZX24" s="220"/>
      <c r="BZY24" s="220"/>
      <c r="BZZ24" s="220"/>
      <c r="CAA24" s="220"/>
      <c r="CAB24" s="220"/>
      <c r="CAC24" s="220"/>
      <c r="CAD24" s="220"/>
      <c r="CAE24" s="220"/>
      <c r="CAF24" s="220"/>
      <c r="CAG24" s="220"/>
      <c r="CAH24" s="220"/>
      <c r="CAI24" s="220"/>
      <c r="CAJ24" s="220"/>
      <c r="CAK24" s="220"/>
      <c r="CAL24" s="220"/>
      <c r="CAM24" s="220"/>
      <c r="CAN24" s="220"/>
      <c r="CAO24" s="220"/>
      <c r="CAP24" s="220"/>
      <c r="CAQ24" s="220"/>
      <c r="CAR24" s="220"/>
      <c r="CAS24" s="220"/>
      <c r="CAT24" s="220"/>
      <c r="CAU24" s="220"/>
      <c r="CAV24" s="220"/>
      <c r="CAW24" s="220"/>
      <c r="CAX24" s="220"/>
      <c r="CAY24" s="220"/>
      <c r="CAZ24" s="220"/>
      <c r="CBA24" s="220"/>
      <c r="CBB24" s="220"/>
      <c r="CBC24" s="220"/>
      <c r="CBD24" s="220"/>
      <c r="CBE24" s="220"/>
      <c r="CBF24" s="220"/>
      <c r="CBG24" s="220"/>
      <c r="CBH24" s="220"/>
      <c r="CBI24" s="220"/>
      <c r="CBJ24" s="220"/>
      <c r="CBK24" s="220"/>
      <c r="CBL24" s="220"/>
      <c r="CBM24" s="220"/>
      <c r="CBN24" s="220"/>
      <c r="CBO24" s="220"/>
      <c r="CBP24" s="220"/>
      <c r="CBQ24" s="220"/>
      <c r="CBR24" s="220"/>
      <c r="CBS24" s="220"/>
      <c r="CBT24" s="220"/>
      <c r="CBU24" s="220"/>
      <c r="CBV24" s="220"/>
      <c r="CBW24" s="220"/>
      <c r="CBX24" s="220"/>
      <c r="CBY24" s="220"/>
      <c r="CBZ24" s="220"/>
      <c r="CCA24" s="220"/>
      <c r="CCB24" s="220"/>
      <c r="CCC24" s="220"/>
      <c r="CCD24" s="220"/>
      <c r="CCE24" s="220"/>
      <c r="CCF24" s="220"/>
      <c r="CCG24" s="220"/>
      <c r="CCH24" s="220"/>
      <c r="CCI24" s="220"/>
      <c r="CCJ24" s="220"/>
      <c r="CCK24" s="220"/>
      <c r="CCL24" s="220"/>
      <c r="CCM24" s="220"/>
      <c r="CCN24" s="220"/>
      <c r="CCO24" s="220"/>
      <c r="CCP24" s="220"/>
      <c r="CCQ24" s="220"/>
      <c r="CCR24" s="220"/>
      <c r="CCS24" s="220"/>
      <c r="CCT24" s="220"/>
      <c r="CCU24" s="220"/>
      <c r="CCV24" s="220"/>
      <c r="CCW24" s="220"/>
      <c r="CCX24" s="220"/>
      <c r="CCY24" s="220"/>
      <c r="CCZ24" s="220"/>
      <c r="CDA24" s="220"/>
      <c r="CDB24" s="220"/>
      <c r="CDC24" s="220"/>
      <c r="CDD24" s="220"/>
      <c r="CDE24" s="220"/>
      <c r="CDF24" s="220"/>
      <c r="CDG24" s="220"/>
      <c r="CDH24" s="220"/>
      <c r="CDI24" s="220"/>
      <c r="CDJ24" s="220"/>
      <c r="CDK24" s="220"/>
      <c r="CDL24" s="220"/>
      <c r="CDM24" s="220"/>
      <c r="CDN24" s="220"/>
      <c r="CDO24" s="220"/>
      <c r="CDP24" s="220"/>
      <c r="CDQ24" s="220"/>
      <c r="CDR24" s="220"/>
      <c r="CDS24" s="220"/>
      <c r="CDT24" s="220"/>
      <c r="CDU24" s="220"/>
      <c r="CDV24" s="220"/>
      <c r="CDW24" s="220"/>
      <c r="CDX24" s="220"/>
      <c r="CDY24" s="220"/>
      <c r="CDZ24" s="220"/>
      <c r="CEA24" s="220"/>
      <c r="CEB24" s="220"/>
      <c r="CEC24" s="220"/>
      <c r="CED24" s="220"/>
      <c r="CEE24" s="220"/>
      <c r="CEF24" s="220"/>
      <c r="CEG24" s="220"/>
      <c r="CEH24" s="220"/>
      <c r="CEI24" s="220"/>
      <c r="CEJ24" s="220"/>
      <c r="CEK24" s="220"/>
      <c r="CEL24" s="220"/>
      <c r="CEM24" s="220"/>
      <c r="CEN24" s="220"/>
      <c r="CEO24" s="220"/>
      <c r="CEP24" s="220"/>
      <c r="CEQ24" s="220"/>
      <c r="CER24" s="220"/>
      <c r="CES24" s="220"/>
      <c r="CET24" s="220"/>
      <c r="CEU24" s="220"/>
      <c r="CEV24" s="220"/>
      <c r="CEW24" s="220"/>
      <c r="CEX24" s="220"/>
      <c r="CEY24" s="220"/>
      <c r="CEZ24" s="220"/>
      <c r="CFA24" s="220"/>
      <c r="CFB24" s="220"/>
      <c r="CFC24" s="220"/>
      <c r="CFD24" s="220"/>
      <c r="CFE24" s="220"/>
      <c r="CFF24" s="220"/>
      <c r="CFG24" s="220"/>
      <c r="CFH24" s="220"/>
      <c r="CFI24" s="220"/>
      <c r="CFJ24" s="220"/>
      <c r="CFK24" s="220"/>
      <c r="CFL24" s="220"/>
      <c r="CFM24" s="220"/>
      <c r="CFN24" s="220"/>
      <c r="CFO24" s="220"/>
      <c r="CFP24" s="220"/>
      <c r="CFQ24" s="220"/>
      <c r="CFR24" s="220"/>
      <c r="CFS24" s="220"/>
      <c r="CFT24" s="220"/>
      <c r="CFU24" s="220"/>
      <c r="CFV24" s="220"/>
      <c r="CFW24" s="220"/>
      <c r="CFX24" s="220"/>
      <c r="CFY24" s="220"/>
      <c r="CFZ24" s="220"/>
      <c r="CGA24" s="220"/>
      <c r="CGB24" s="220"/>
      <c r="CGC24" s="220"/>
      <c r="CGD24" s="220"/>
      <c r="CGE24" s="220"/>
      <c r="CGF24" s="220"/>
      <c r="CGG24" s="220"/>
      <c r="CGH24" s="220"/>
      <c r="CGI24" s="220"/>
      <c r="CGJ24" s="220"/>
      <c r="CGK24" s="220"/>
      <c r="CGL24" s="220"/>
      <c r="CGM24" s="220"/>
      <c r="CGN24" s="220"/>
      <c r="CGO24" s="220"/>
      <c r="CGP24" s="220"/>
      <c r="CGQ24" s="220"/>
      <c r="CGR24" s="220"/>
      <c r="CGS24" s="220"/>
      <c r="CGT24" s="220"/>
      <c r="CGU24" s="220"/>
      <c r="CGV24" s="220"/>
      <c r="CGW24" s="220"/>
      <c r="CGX24" s="220"/>
      <c r="CGY24" s="220"/>
      <c r="CGZ24" s="220"/>
      <c r="CHA24" s="220"/>
      <c r="CHB24" s="220"/>
      <c r="CHC24" s="220"/>
      <c r="CHD24" s="220"/>
      <c r="CHE24" s="220"/>
      <c r="CHF24" s="220"/>
      <c r="CHG24" s="220"/>
      <c r="CHH24" s="220"/>
      <c r="CHI24" s="220"/>
      <c r="CHJ24" s="220"/>
      <c r="CHK24" s="220"/>
      <c r="CHL24" s="220"/>
      <c r="CHM24" s="220"/>
      <c r="CHN24" s="220"/>
      <c r="CHO24" s="220"/>
      <c r="CHP24" s="220"/>
      <c r="CHQ24" s="220"/>
      <c r="CHR24" s="220"/>
      <c r="CHS24" s="220"/>
      <c r="CHT24" s="220"/>
      <c r="CHU24" s="220"/>
      <c r="CHV24" s="220"/>
      <c r="CHW24" s="220"/>
      <c r="CHX24" s="220"/>
      <c r="CHY24" s="220"/>
      <c r="CHZ24" s="220"/>
      <c r="CIA24" s="220"/>
      <c r="CIB24" s="220"/>
      <c r="CIC24" s="220"/>
      <c r="CID24" s="220"/>
      <c r="CIE24" s="220"/>
      <c r="CIF24" s="220"/>
      <c r="CIG24" s="220"/>
      <c r="CIH24" s="220"/>
      <c r="CII24" s="220"/>
      <c r="CIJ24" s="220"/>
      <c r="CIK24" s="220"/>
      <c r="CIL24" s="220"/>
      <c r="CIM24" s="220"/>
      <c r="CIN24" s="220"/>
      <c r="CIO24" s="220"/>
      <c r="CIP24" s="220"/>
      <c r="CIQ24" s="220"/>
      <c r="CIR24" s="220"/>
      <c r="CIS24" s="220"/>
      <c r="CIT24" s="220"/>
      <c r="CIU24" s="220"/>
      <c r="CIV24" s="220"/>
      <c r="CIW24" s="220"/>
      <c r="CIX24" s="220"/>
      <c r="CIY24" s="220"/>
      <c r="CIZ24" s="220"/>
      <c r="CJA24" s="220"/>
      <c r="CJB24" s="220"/>
      <c r="CJC24" s="220"/>
      <c r="CJD24" s="220"/>
      <c r="CJE24" s="220"/>
      <c r="CJF24" s="220"/>
      <c r="CJG24" s="220"/>
      <c r="CJH24" s="220"/>
      <c r="CJI24" s="220"/>
      <c r="CJJ24" s="220"/>
      <c r="CJK24" s="220"/>
      <c r="CJL24" s="220"/>
      <c r="CJM24" s="220"/>
      <c r="CJN24" s="220"/>
      <c r="CJO24" s="220"/>
      <c r="CJP24" s="220"/>
      <c r="CJQ24" s="220"/>
      <c r="CJR24" s="220"/>
      <c r="CJS24" s="220"/>
      <c r="CJT24" s="220"/>
      <c r="CJU24" s="220"/>
      <c r="CJV24" s="220"/>
      <c r="CJW24" s="220"/>
      <c r="CJX24" s="220"/>
      <c r="CJY24" s="220"/>
      <c r="CJZ24" s="220"/>
      <c r="CKA24" s="220"/>
      <c r="CKB24" s="220"/>
      <c r="CKC24" s="220"/>
      <c r="CKD24" s="220"/>
      <c r="CKE24" s="220"/>
      <c r="CKF24" s="220"/>
      <c r="CKG24" s="220"/>
      <c r="CKH24" s="220"/>
      <c r="CKI24" s="220"/>
      <c r="CKJ24" s="220"/>
      <c r="CKK24" s="220"/>
      <c r="CKL24" s="220"/>
      <c r="CKM24" s="220"/>
      <c r="CKN24" s="220"/>
      <c r="CKO24" s="220"/>
      <c r="CKP24" s="220"/>
      <c r="CKQ24" s="220"/>
      <c r="CKR24" s="220"/>
      <c r="CKS24" s="220"/>
      <c r="CKT24" s="220"/>
      <c r="CKU24" s="220"/>
      <c r="CKV24" s="220"/>
      <c r="CKW24" s="220"/>
      <c r="CKX24" s="220"/>
      <c r="CKY24" s="220"/>
      <c r="CKZ24" s="220"/>
      <c r="CLA24" s="220"/>
      <c r="CLB24" s="220"/>
      <c r="CLC24" s="220"/>
      <c r="CLD24" s="220"/>
      <c r="CLE24" s="220"/>
      <c r="CLF24" s="220"/>
      <c r="CLG24" s="220"/>
      <c r="CLH24" s="220"/>
      <c r="CLI24" s="220"/>
      <c r="CLJ24" s="220"/>
      <c r="CLK24" s="220"/>
      <c r="CLL24" s="220"/>
      <c r="CLM24" s="220"/>
      <c r="CLN24" s="220"/>
      <c r="CLO24" s="220"/>
      <c r="CLP24" s="220"/>
      <c r="CLQ24" s="220"/>
      <c r="CLR24" s="220"/>
      <c r="CLS24" s="220"/>
      <c r="CLT24" s="220"/>
      <c r="CLU24" s="220"/>
      <c r="CLV24" s="220"/>
      <c r="CLW24" s="220"/>
      <c r="CLX24" s="220"/>
      <c r="CLY24" s="220"/>
      <c r="CLZ24" s="220"/>
      <c r="CMA24" s="220"/>
      <c r="CMB24" s="220"/>
      <c r="CMC24" s="220"/>
      <c r="CMD24" s="220"/>
      <c r="CME24" s="220"/>
      <c r="CMF24" s="220"/>
      <c r="CMG24" s="220"/>
      <c r="CMH24" s="220"/>
      <c r="CMI24" s="220"/>
      <c r="CMJ24" s="220"/>
      <c r="CMK24" s="220"/>
      <c r="CML24" s="220"/>
      <c r="CMM24" s="220"/>
      <c r="CMN24" s="220"/>
      <c r="CMO24" s="220"/>
      <c r="CMP24" s="220"/>
      <c r="CMQ24" s="220"/>
      <c r="CMR24" s="220"/>
      <c r="CMS24" s="220"/>
      <c r="CMT24" s="220"/>
      <c r="CMU24" s="220"/>
      <c r="CMV24" s="220"/>
      <c r="CMW24" s="220"/>
      <c r="CMX24" s="220"/>
      <c r="CMY24" s="220"/>
      <c r="CMZ24" s="220"/>
      <c r="CNA24" s="220"/>
      <c r="CNB24" s="220"/>
      <c r="CNC24" s="220"/>
      <c r="CND24" s="220"/>
      <c r="CNE24" s="220"/>
      <c r="CNF24" s="220"/>
      <c r="CNG24" s="220"/>
      <c r="CNH24" s="220"/>
      <c r="CNI24" s="220"/>
      <c r="CNJ24" s="220"/>
      <c r="CNK24" s="220"/>
      <c r="CNL24" s="220"/>
      <c r="CNM24" s="220"/>
      <c r="CNN24" s="220"/>
      <c r="CNO24" s="220"/>
      <c r="CNP24" s="220"/>
      <c r="CNQ24" s="220"/>
      <c r="CNR24" s="220"/>
      <c r="CNS24" s="220"/>
      <c r="CNT24" s="220"/>
      <c r="CNU24" s="220"/>
      <c r="CNV24" s="220"/>
      <c r="CNW24" s="220"/>
      <c r="CNX24" s="220"/>
      <c r="CNY24" s="220"/>
      <c r="CNZ24" s="220"/>
      <c r="COA24" s="220"/>
      <c r="COB24" s="220"/>
      <c r="COC24" s="220"/>
      <c r="COD24" s="220"/>
      <c r="COE24" s="220"/>
      <c r="COF24" s="220"/>
      <c r="COG24" s="220"/>
      <c r="COH24" s="220"/>
      <c r="COI24" s="220"/>
      <c r="COJ24" s="220"/>
      <c r="COK24" s="220"/>
      <c r="COL24" s="220"/>
      <c r="COM24" s="220"/>
      <c r="CON24" s="220"/>
      <c r="COO24" s="220"/>
      <c r="COP24" s="220"/>
      <c r="COQ24" s="220"/>
      <c r="COR24" s="220"/>
      <c r="COS24" s="220"/>
      <c r="COT24" s="220"/>
      <c r="COU24" s="220"/>
      <c r="COV24" s="220"/>
      <c r="COW24" s="220"/>
      <c r="COX24" s="220"/>
      <c r="COY24" s="220"/>
      <c r="COZ24" s="220"/>
      <c r="CPA24" s="220"/>
      <c r="CPB24" s="220"/>
      <c r="CPC24" s="220"/>
      <c r="CPD24" s="220"/>
      <c r="CPE24" s="220"/>
      <c r="CPF24" s="220"/>
      <c r="CPG24" s="220"/>
      <c r="CPH24" s="220"/>
      <c r="CPI24" s="220"/>
      <c r="CPJ24" s="220"/>
      <c r="CPK24" s="220"/>
      <c r="CPL24" s="220"/>
      <c r="CPM24" s="220"/>
      <c r="CPN24" s="220"/>
      <c r="CPO24" s="220"/>
      <c r="CPP24" s="220"/>
      <c r="CPQ24" s="220"/>
      <c r="CPR24" s="220"/>
      <c r="CPS24" s="220"/>
      <c r="CPT24" s="220"/>
      <c r="CPU24" s="220"/>
      <c r="CPV24" s="220"/>
      <c r="CPW24" s="220"/>
      <c r="CPX24" s="220"/>
      <c r="CPY24" s="220"/>
      <c r="CPZ24" s="220"/>
      <c r="CQA24" s="220"/>
      <c r="CQB24" s="220"/>
      <c r="CQC24" s="220"/>
      <c r="CQD24" s="220"/>
      <c r="CQE24" s="220"/>
      <c r="CQF24" s="220"/>
      <c r="CQG24" s="220"/>
      <c r="CQH24" s="220"/>
      <c r="CQI24" s="220"/>
      <c r="CQJ24" s="220"/>
      <c r="CQK24" s="220"/>
      <c r="CQL24" s="220"/>
      <c r="CQM24" s="220"/>
      <c r="CQN24" s="220"/>
      <c r="CQO24" s="220"/>
      <c r="CQP24" s="220"/>
      <c r="CQQ24" s="220"/>
      <c r="CQR24" s="220"/>
      <c r="CQS24" s="220"/>
      <c r="CQT24" s="220"/>
      <c r="CQU24" s="220"/>
      <c r="CQV24" s="220"/>
      <c r="CQW24" s="220"/>
      <c r="CQX24" s="220"/>
      <c r="CQY24" s="220"/>
      <c r="CQZ24" s="220"/>
      <c r="CRA24" s="220"/>
      <c r="CRB24" s="220"/>
      <c r="CRC24" s="220"/>
      <c r="CRD24" s="220"/>
      <c r="CRE24" s="220"/>
      <c r="CRF24" s="220"/>
      <c r="CRG24" s="220"/>
      <c r="CRH24" s="220"/>
      <c r="CRI24" s="220"/>
      <c r="CRJ24" s="220"/>
      <c r="CRK24" s="220"/>
      <c r="CRL24" s="220"/>
      <c r="CRM24" s="220"/>
      <c r="CRN24" s="220"/>
      <c r="CRO24" s="220"/>
      <c r="CRP24" s="220"/>
      <c r="CRQ24" s="220"/>
      <c r="CRR24" s="220"/>
      <c r="CRS24" s="220"/>
      <c r="CRT24" s="220"/>
      <c r="CRU24" s="220"/>
      <c r="CRV24" s="220"/>
      <c r="CRW24" s="220"/>
      <c r="CRX24" s="220"/>
      <c r="CRY24" s="220"/>
      <c r="CRZ24" s="220"/>
      <c r="CSA24" s="220"/>
      <c r="CSB24" s="220"/>
      <c r="CSC24" s="220"/>
      <c r="CSD24" s="220"/>
      <c r="CSE24" s="220"/>
      <c r="CSF24" s="220"/>
      <c r="CSG24" s="220"/>
      <c r="CSH24" s="220"/>
      <c r="CSI24" s="220"/>
      <c r="CSJ24" s="220"/>
      <c r="CSK24" s="220"/>
      <c r="CSL24" s="220"/>
      <c r="CSM24" s="220"/>
      <c r="CSN24" s="220"/>
      <c r="CSO24" s="220"/>
      <c r="CSP24" s="220"/>
      <c r="CSQ24" s="220"/>
      <c r="CSR24" s="220"/>
      <c r="CSS24" s="220"/>
      <c r="CST24" s="220"/>
      <c r="CSU24" s="220"/>
      <c r="CSV24" s="220"/>
      <c r="CSW24" s="220"/>
      <c r="CSX24" s="220"/>
      <c r="CSY24" s="220"/>
      <c r="CSZ24" s="220"/>
      <c r="CTA24" s="220"/>
      <c r="CTB24" s="220"/>
      <c r="CTC24" s="220"/>
      <c r="CTD24" s="220"/>
      <c r="CTE24" s="220"/>
      <c r="CTF24" s="220"/>
      <c r="CTG24" s="220"/>
      <c r="CTH24" s="220"/>
      <c r="CTI24" s="220"/>
      <c r="CTJ24" s="220"/>
      <c r="CTK24" s="220"/>
      <c r="CTL24" s="220"/>
      <c r="CTM24" s="220"/>
      <c r="CTN24" s="220"/>
      <c r="CTO24" s="220"/>
      <c r="CTP24" s="220"/>
      <c r="CTQ24" s="220"/>
      <c r="CTR24" s="220"/>
      <c r="CTS24" s="220"/>
      <c r="CTT24" s="220"/>
      <c r="CTU24" s="220"/>
      <c r="CTV24" s="220"/>
      <c r="CTW24" s="220"/>
      <c r="CTX24" s="220"/>
      <c r="CTY24" s="220"/>
      <c r="CTZ24" s="220"/>
      <c r="CUA24" s="220"/>
      <c r="CUB24" s="220"/>
      <c r="CUC24" s="220"/>
      <c r="CUD24" s="220"/>
      <c r="CUE24" s="220"/>
      <c r="CUF24" s="220"/>
      <c r="CUG24" s="220"/>
      <c r="CUH24" s="220"/>
      <c r="CUI24" s="220"/>
      <c r="CUJ24" s="220"/>
      <c r="CUK24" s="220"/>
      <c r="CUL24" s="220"/>
      <c r="CUM24" s="220"/>
      <c r="CUN24" s="220"/>
      <c r="CUO24" s="220"/>
      <c r="CUP24" s="220"/>
      <c r="CUQ24" s="220"/>
      <c r="CUR24" s="220"/>
      <c r="CUS24" s="220"/>
      <c r="CUT24" s="220"/>
      <c r="CUU24" s="220"/>
      <c r="CUV24" s="220"/>
      <c r="CUW24" s="220"/>
      <c r="CUX24" s="220"/>
      <c r="CUY24" s="220"/>
      <c r="CUZ24" s="220"/>
      <c r="CVA24" s="220"/>
      <c r="CVB24" s="220"/>
      <c r="CVC24" s="220"/>
      <c r="CVD24" s="220"/>
      <c r="CVE24" s="220"/>
      <c r="CVF24" s="220"/>
      <c r="CVG24" s="220"/>
      <c r="CVH24" s="220"/>
      <c r="CVI24" s="220"/>
      <c r="CVJ24" s="220"/>
      <c r="CVK24" s="220"/>
      <c r="CVL24" s="220"/>
      <c r="CVM24" s="220"/>
      <c r="CVN24" s="220"/>
      <c r="CVO24" s="220"/>
      <c r="CVP24" s="220"/>
      <c r="CVQ24" s="220"/>
      <c r="CVR24" s="220"/>
      <c r="CVS24" s="220"/>
      <c r="CVT24" s="220"/>
      <c r="CVU24" s="220"/>
      <c r="CVV24" s="220"/>
      <c r="CVW24" s="220"/>
      <c r="CVX24" s="220"/>
      <c r="CVY24" s="220"/>
      <c r="CVZ24" s="220"/>
      <c r="CWA24" s="220"/>
      <c r="CWB24" s="220"/>
      <c r="CWC24" s="220"/>
      <c r="CWD24" s="220"/>
      <c r="CWE24" s="220"/>
      <c r="CWF24" s="220"/>
      <c r="CWG24" s="220"/>
      <c r="CWH24" s="220"/>
      <c r="CWI24" s="220"/>
      <c r="CWJ24" s="220"/>
      <c r="CWK24" s="220"/>
      <c r="CWL24" s="220"/>
      <c r="CWM24" s="220"/>
      <c r="CWN24" s="220"/>
      <c r="CWO24" s="220"/>
      <c r="CWP24" s="220"/>
      <c r="CWQ24" s="220"/>
      <c r="CWR24" s="220"/>
      <c r="CWS24" s="220"/>
      <c r="CWT24" s="220"/>
      <c r="CWU24" s="220"/>
      <c r="CWV24" s="220"/>
      <c r="CWW24" s="220"/>
      <c r="CWX24" s="220"/>
      <c r="CWY24" s="220"/>
      <c r="CWZ24" s="220"/>
      <c r="CXA24" s="220"/>
      <c r="CXB24" s="220"/>
      <c r="CXC24" s="220"/>
      <c r="CXD24" s="220"/>
      <c r="CXE24" s="220"/>
      <c r="CXF24" s="220"/>
      <c r="CXG24" s="220"/>
      <c r="CXH24" s="220"/>
      <c r="CXI24" s="220"/>
      <c r="CXJ24" s="220"/>
      <c r="CXK24" s="220"/>
      <c r="CXL24" s="220"/>
      <c r="CXM24" s="220"/>
      <c r="CXN24" s="220"/>
      <c r="CXO24" s="220"/>
      <c r="CXP24" s="220"/>
      <c r="CXQ24" s="220"/>
      <c r="CXR24" s="220"/>
      <c r="CXS24" s="220"/>
      <c r="CXT24" s="220"/>
      <c r="CXU24" s="220"/>
      <c r="CXV24" s="220"/>
      <c r="CXW24" s="220"/>
      <c r="CXX24" s="220"/>
      <c r="CXY24" s="220"/>
      <c r="CXZ24" s="220"/>
      <c r="CYA24" s="220"/>
      <c r="CYB24" s="220"/>
      <c r="CYC24" s="220"/>
      <c r="CYD24" s="220"/>
      <c r="CYE24" s="220"/>
      <c r="CYF24" s="220"/>
      <c r="CYG24" s="220"/>
      <c r="CYH24" s="220"/>
      <c r="CYI24" s="220"/>
      <c r="CYJ24" s="220"/>
      <c r="CYK24" s="220"/>
      <c r="CYL24" s="220"/>
      <c r="CYM24" s="220"/>
      <c r="CYN24" s="220"/>
      <c r="CYO24" s="220"/>
      <c r="CYP24" s="220"/>
      <c r="CYQ24" s="220"/>
      <c r="CYR24" s="220"/>
      <c r="CYS24" s="220"/>
      <c r="CYT24" s="220"/>
      <c r="CYU24" s="220"/>
      <c r="CYV24" s="220"/>
      <c r="CYW24" s="220"/>
      <c r="CYX24" s="220"/>
      <c r="CYY24" s="220"/>
      <c r="CYZ24" s="220"/>
      <c r="CZA24" s="220"/>
      <c r="CZB24" s="220"/>
      <c r="CZC24" s="220"/>
      <c r="CZD24" s="220"/>
      <c r="CZE24" s="220"/>
      <c r="CZF24" s="220"/>
      <c r="CZG24" s="220"/>
      <c r="CZH24" s="220"/>
      <c r="CZI24" s="220"/>
      <c r="CZJ24" s="220"/>
      <c r="CZK24" s="220"/>
      <c r="CZL24" s="220"/>
      <c r="CZM24" s="220"/>
      <c r="CZN24" s="220"/>
      <c r="CZO24" s="220"/>
      <c r="CZP24" s="220"/>
      <c r="CZQ24" s="220"/>
      <c r="CZR24" s="220"/>
      <c r="CZS24" s="220"/>
      <c r="CZT24" s="220"/>
      <c r="CZU24" s="220"/>
      <c r="CZV24" s="220"/>
      <c r="CZW24" s="220"/>
      <c r="CZX24" s="220"/>
      <c r="CZY24" s="220"/>
      <c r="CZZ24" s="220"/>
      <c r="DAA24" s="220"/>
      <c r="DAB24" s="220"/>
      <c r="DAC24" s="220"/>
      <c r="DAD24" s="220"/>
      <c r="DAE24" s="220"/>
      <c r="DAF24" s="220"/>
      <c r="DAG24" s="220"/>
      <c r="DAH24" s="220"/>
      <c r="DAI24" s="220"/>
      <c r="DAJ24" s="220"/>
      <c r="DAK24" s="220"/>
      <c r="DAL24" s="220"/>
      <c r="DAM24" s="220"/>
      <c r="DAN24" s="220"/>
      <c r="DAO24" s="220"/>
      <c r="DAP24" s="220"/>
      <c r="DAQ24" s="220"/>
      <c r="DAR24" s="220"/>
      <c r="DAS24" s="220"/>
      <c r="DAT24" s="220"/>
      <c r="DAU24" s="220"/>
      <c r="DAV24" s="220"/>
      <c r="DAW24" s="220"/>
      <c r="DAX24" s="220"/>
      <c r="DAY24" s="220"/>
      <c r="DAZ24" s="220"/>
      <c r="DBA24" s="220"/>
      <c r="DBB24" s="220"/>
      <c r="DBC24" s="220"/>
      <c r="DBD24" s="220"/>
      <c r="DBE24" s="220"/>
      <c r="DBF24" s="220"/>
      <c r="DBG24" s="220"/>
      <c r="DBH24" s="220"/>
      <c r="DBI24" s="220"/>
      <c r="DBJ24" s="220"/>
      <c r="DBK24" s="220"/>
      <c r="DBL24" s="220"/>
      <c r="DBM24" s="220"/>
      <c r="DBN24" s="220"/>
      <c r="DBO24" s="220"/>
      <c r="DBP24" s="220"/>
      <c r="DBQ24" s="220"/>
      <c r="DBR24" s="220"/>
      <c r="DBS24" s="220"/>
      <c r="DBT24" s="220"/>
      <c r="DBU24" s="220"/>
      <c r="DBV24" s="220"/>
      <c r="DBW24" s="220"/>
      <c r="DBX24" s="220"/>
      <c r="DBY24" s="220"/>
      <c r="DBZ24" s="220"/>
      <c r="DCA24" s="220"/>
      <c r="DCB24" s="220"/>
      <c r="DCC24" s="220"/>
      <c r="DCD24" s="220"/>
      <c r="DCE24" s="220"/>
      <c r="DCF24" s="220"/>
      <c r="DCG24" s="220"/>
      <c r="DCH24" s="220"/>
      <c r="DCI24" s="220"/>
      <c r="DCJ24" s="220"/>
      <c r="DCK24" s="220"/>
      <c r="DCL24" s="220"/>
      <c r="DCM24" s="220"/>
      <c r="DCN24" s="220"/>
      <c r="DCO24" s="220"/>
      <c r="DCP24" s="220"/>
      <c r="DCQ24" s="220"/>
      <c r="DCR24" s="220"/>
      <c r="DCS24" s="220"/>
      <c r="DCT24" s="220"/>
      <c r="DCU24" s="220"/>
      <c r="DCV24" s="220"/>
      <c r="DCW24" s="220"/>
      <c r="DCX24" s="220"/>
      <c r="DCY24" s="220"/>
      <c r="DCZ24" s="220"/>
      <c r="DDA24" s="220"/>
      <c r="DDB24" s="220"/>
      <c r="DDC24" s="220"/>
      <c r="DDD24" s="220"/>
      <c r="DDE24" s="220"/>
      <c r="DDF24" s="220"/>
      <c r="DDG24" s="220"/>
      <c r="DDH24" s="220"/>
      <c r="DDI24" s="220"/>
      <c r="DDJ24" s="220"/>
      <c r="DDK24" s="220"/>
      <c r="DDL24" s="220"/>
      <c r="DDM24" s="220"/>
      <c r="DDN24" s="220"/>
      <c r="DDO24" s="220"/>
      <c r="DDP24" s="220"/>
      <c r="DDQ24" s="220"/>
      <c r="DDR24" s="220"/>
      <c r="DDS24" s="220"/>
      <c r="DDT24" s="220"/>
      <c r="DDU24" s="220"/>
      <c r="DDV24" s="220"/>
      <c r="DDW24" s="220"/>
      <c r="DDX24" s="220"/>
      <c r="DDY24" s="220"/>
      <c r="DDZ24" s="220"/>
      <c r="DEA24" s="220"/>
      <c r="DEB24" s="220"/>
      <c r="DEC24" s="220"/>
      <c r="DED24" s="220"/>
      <c r="DEE24" s="220"/>
      <c r="DEF24" s="220"/>
      <c r="DEG24" s="220"/>
      <c r="DEH24" s="220"/>
      <c r="DEI24" s="220"/>
      <c r="DEJ24" s="220"/>
      <c r="DEK24" s="220"/>
      <c r="DEL24" s="220"/>
      <c r="DEM24" s="220"/>
      <c r="DEN24" s="220"/>
      <c r="DEO24" s="220"/>
      <c r="DEP24" s="220"/>
      <c r="DEQ24" s="220"/>
      <c r="DER24" s="220"/>
      <c r="DES24" s="220"/>
      <c r="DET24" s="220"/>
      <c r="DEU24" s="220"/>
      <c r="DEV24" s="220"/>
      <c r="DEW24" s="220"/>
      <c r="DEX24" s="220"/>
      <c r="DEY24" s="220"/>
      <c r="DEZ24" s="220"/>
      <c r="DFA24" s="220"/>
      <c r="DFB24" s="220"/>
      <c r="DFC24" s="220"/>
      <c r="DFD24" s="220"/>
      <c r="DFE24" s="220"/>
      <c r="DFF24" s="220"/>
      <c r="DFG24" s="220"/>
      <c r="DFH24" s="220"/>
      <c r="DFI24" s="220"/>
      <c r="DFJ24" s="220"/>
      <c r="DFK24" s="220"/>
      <c r="DFL24" s="220"/>
      <c r="DFM24" s="220"/>
      <c r="DFN24" s="220"/>
      <c r="DFO24" s="220"/>
      <c r="DFP24" s="220"/>
      <c r="DFQ24" s="220"/>
      <c r="DFR24" s="220"/>
      <c r="DFS24" s="220"/>
      <c r="DFT24" s="220"/>
      <c r="DFU24" s="220"/>
      <c r="DFV24" s="220"/>
      <c r="DFW24" s="220"/>
      <c r="DFX24" s="220"/>
      <c r="DFY24" s="220"/>
      <c r="DFZ24" s="220"/>
      <c r="DGA24" s="220"/>
      <c r="DGB24" s="220"/>
      <c r="DGC24" s="220"/>
      <c r="DGD24" s="220"/>
      <c r="DGE24" s="220"/>
      <c r="DGF24" s="220"/>
      <c r="DGG24" s="220"/>
      <c r="DGH24" s="220"/>
      <c r="DGI24" s="220"/>
      <c r="DGJ24" s="220"/>
      <c r="DGK24" s="220"/>
      <c r="DGL24" s="220"/>
      <c r="DGM24" s="220"/>
      <c r="DGN24" s="220"/>
      <c r="DGO24" s="220"/>
      <c r="DGP24" s="220"/>
      <c r="DGQ24" s="220"/>
      <c r="DGR24" s="220"/>
      <c r="DGS24" s="220"/>
      <c r="DGT24" s="220"/>
      <c r="DGU24" s="220"/>
      <c r="DGV24" s="220"/>
      <c r="DGW24" s="220"/>
      <c r="DGX24" s="220"/>
      <c r="DGY24" s="220"/>
      <c r="DGZ24" s="220"/>
      <c r="DHA24" s="220"/>
      <c r="DHB24" s="220"/>
      <c r="DHC24" s="220"/>
      <c r="DHD24" s="220"/>
      <c r="DHE24" s="220"/>
      <c r="DHF24" s="220"/>
      <c r="DHG24" s="220"/>
      <c r="DHH24" s="220"/>
      <c r="DHI24" s="220"/>
      <c r="DHJ24" s="220"/>
      <c r="DHK24" s="220"/>
      <c r="DHL24" s="220"/>
      <c r="DHM24" s="220"/>
      <c r="DHN24" s="220"/>
      <c r="DHO24" s="220"/>
      <c r="DHP24" s="220"/>
      <c r="DHQ24" s="220"/>
      <c r="DHR24" s="220"/>
      <c r="DHS24" s="220"/>
      <c r="DHT24" s="220"/>
      <c r="DHU24" s="220"/>
      <c r="DHV24" s="220"/>
      <c r="DHW24" s="220"/>
      <c r="DHX24" s="220"/>
      <c r="DHY24" s="220"/>
      <c r="DHZ24" s="220"/>
      <c r="DIA24" s="220"/>
      <c r="DIB24" s="220"/>
      <c r="DIC24" s="220"/>
      <c r="DID24" s="220"/>
      <c r="DIE24" s="220"/>
      <c r="DIF24" s="220"/>
      <c r="DIG24" s="220"/>
      <c r="DIH24" s="220"/>
      <c r="DII24" s="220"/>
      <c r="DIJ24" s="220"/>
      <c r="DIK24" s="220"/>
      <c r="DIL24" s="220"/>
      <c r="DIM24" s="220"/>
      <c r="DIN24" s="220"/>
      <c r="DIO24" s="220"/>
      <c r="DIP24" s="220"/>
      <c r="DIQ24" s="220"/>
      <c r="DIR24" s="220"/>
      <c r="DIS24" s="220"/>
      <c r="DIT24" s="220"/>
      <c r="DIU24" s="220"/>
      <c r="DIV24" s="220"/>
      <c r="DIW24" s="220"/>
      <c r="DIX24" s="220"/>
      <c r="DIY24" s="220"/>
      <c r="DIZ24" s="220"/>
      <c r="DJA24" s="220"/>
      <c r="DJB24" s="220"/>
      <c r="DJC24" s="220"/>
      <c r="DJD24" s="220"/>
      <c r="DJE24" s="220"/>
      <c r="DJF24" s="220"/>
      <c r="DJG24" s="220"/>
      <c r="DJH24" s="220"/>
      <c r="DJI24" s="220"/>
      <c r="DJJ24" s="220"/>
      <c r="DJK24" s="220"/>
      <c r="DJL24" s="220"/>
      <c r="DJM24" s="220"/>
      <c r="DJN24" s="220"/>
      <c r="DJO24" s="220"/>
      <c r="DJP24" s="220"/>
      <c r="DJQ24" s="220"/>
      <c r="DJR24" s="220"/>
      <c r="DJS24" s="220"/>
      <c r="DJT24" s="220"/>
      <c r="DJU24" s="220"/>
      <c r="DJV24" s="220"/>
      <c r="DJW24" s="220"/>
      <c r="DJX24" s="220"/>
      <c r="DJY24" s="220"/>
      <c r="DJZ24" s="220"/>
      <c r="DKA24" s="220"/>
      <c r="DKB24" s="220"/>
      <c r="DKC24" s="220"/>
      <c r="DKD24" s="220"/>
      <c r="DKE24" s="220"/>
      <c r="DKF24" s="220"/>
      <c r="DKG24" s="220"/>
      <c r="DKH24" s="220"/>
      <c r="DKI24" s="220"/>
      <c r="DKJ24" s="220"/>
      <c r="DKK24" s="220"/>
      <c r="DKL24" s="220"/>
      <c r="DKM24" s="220"/>
      <c r="DKN24" s="220"/>
      <c r="DKO24" s="220"/>
      <c r="DKP24" s="220"/>
      <c r="DKQ24" s="220"/>
      <c r="DKR24" s="220"/>
      <c r="DKS24" s="220"/>
      <c r="DKT24" s="220"/>
      <c r="DKU24" s="220"/>
      <c r="DKV24" s="220"/>
      <c r="DKW24" s="220"/>
      <c r="DKX24" s="220"/>
      <c r="DKY24" s="220"/>
      <c r="DKZ24" s="220"/>
      <c r="DLA24" s="220"/>
      <c r="DLB24" s="220"/>
      <c r="DLC24" s="220"/>
      <c r="DLD24" s="220"/>
      <c r="DLE24" s="220"/>
      <c r="DLF24" s="220"/>
      <c r="DLG24" s="220"/>
      <c r="DLH24" s="220"/>
      <c r="DLI24" s="220"/>
      <c r="DLJ24" s="220"/>
      <c r="DLK24" s="220"/>
      <c r="DLL24" s="220"/>
      <c r="DLM24" s="220"/>
      <c r="DLN24" s="220"/>
      <c r="DLO24" s="220"/>
      <c r="DLP24" s="220"/>
      <c r="DLQ24" s="220"/>
      <c r="DLR24" s="220"/>
      <c r="DLS24" s="220"/>
      <c r="DLT24" s="220"/>
      <c r="DLU24" s="220"/>
      <c r="DLV24" s="220"/>
      <c r="DLW24" s="220"/>
      <c r="DLX24" s="220"/>
      <c r="DLY24" s="220"/>
      <c r="DLZ24" s="220"/>
      <c r="DMA24" s="220"/>
      <c r="DMB24" s="220"/>
      <c r="DMC24" s="220"/>
      <c r="DMD24" s="220"/>
      <c r="DME24" s="220"/>
      <c r="DMF24" s="220"/>
      <c r="DMG24" s="220"/>
      <c r="DMH24" s="220"/>
      <c r="DMI24" s="220"/>
      <c r="DMJ24" s="220"/>
      <c r="DMK24" s="220"/>
      <c r="DML24" s="220"/>
      <c r="DMM24" s="220"/>
      <c r="DMN24" s="220"/>
      <c r="DMO24" s="220"/>
      <c r="DMP24" s="220"/>
      <c r="DMQ24" s="220"/>
      <c r="DMR24" s="220"/>
      <c r="DMS24" s="220"/>
      <c r="DMT24" s="220"/>
      <c r="DMU24" s="220"/>
      <c r="DMV24" s="220"/>
      <c r="DMW24" s="220"/>
      <c r="DMX24" s="220"/>
      <c r="DMY24" s="220"/>
      <c r="DMZ24" s="220"/>
      <c r="DNA24" s="220"/>
      <c r="DNB24" s="220"/>
      <c r="DNC24" s="220"/>
      <c r="DND24" s="220"/>
      <c r="DNE24" s="220"/>
      <c r="DNF24" s="220"/>
      <c r="DNG24" s="220"/>
      <c r="DNH24" s="220"/>
      <c r="DNI24" s="220"/>
      <c r="DNJ24" s="220"/>
      <c r="DNK24" s="220"/>
      <c r="DNL24" s="220"/>
      <c r="DNM24" s="220"/>
      <c r="DNN24" s="220"/>
      <c r="DNO24" s="220"/>
      <c r="DNP24" s="220"/>
      <c r="DNQ24" s="220"/>
      <c r="DNR24" s="220"/>
      <c r="DNS24" s="220"/>
      <c r="DNT24" s="220"/>
      <c r="DNU24" s="220"/>
      <c r="DNV24" s="220"/>
      <c r="DNW24" s="220"/>
      <c r="DNX24" s="220"/>
      <c r="DNY24" s="220"/>
      <c r="DNZ24" s="220"/>
      <c r="DOA24" s="220"/>
      <c r="DOB24" s="220"/>
      <c r="DOC24" s="220"/>
      <c r="DOD24" s="220"/>
      <c r="DOE24" s="220"/>
      <c r="DOF24" s="220"/>
      <c r="DOG24" s="220"/>
      <c r="DOH24" s="220"/>
      <c r="DOI24" s="220"/>
      <c r="DOJ24" s="220"/>
      <c r="DOK24" s="220"/>
      <c r="DOL24" s="220"/>
      <c r="DOM24" s="220"/>
      <c r="DON24" s="220"/>
      <c r="DOO24" s="220"/>
      <c r="DOP24" s="220"/>
      <c r="DOQ24" s="220"/>
      <c r="DOR24" s="220"/>
      <c r="DOS24" s="220"/>
      <c r="DOT24" s="220"/>
      <c r="DOU24" s="220"/>
      <c r="DOV24" s="220"/>
      <c r="DOW24" s="220"/>
      <c r="DOX24" s="220"/>
      <c r="DOY24" s="220"/>
      <c r="DOZ24" s="220"/>
      <c r="DPA24" s="220"/>
      <c r="DPB24" s="220"/>
      <c r="DPC24" s="220"/>
      <c r="DPD24" s="220"/>
      <c r="DPE24" s="220"/>
      <c r="DPF24" s="220"/>
      <c r="DPG24" s="220"/>
      <c r="DPH24" s="220"/>
      <c r="DPI24" s="220"/>
      <c r="DPJ24" s="220"/>
      <c r="DPK24" s="220"/>
      <c r="DPL24" s="220"/>
      <c r="DPM24" s="220"/>
      <c r="DPN24" s="220"/>
      <c r="DPO24" s="220"/>
      <c r="DPP24" s="220"/>
      <c r="DPQ24" s="220"/>
      <c r="DPR24" s="220"/>
      <c r="DPS24" s="220"/>
      <c r="DPT24" s="220"/>
      <c r="DPU24" s="220"/>
      <c r="DPV24" s="220"/>
      <c r="DPW24" s="220"/>
      <c r="DPX24" s="220"/>
      <c r="DPY24" s="220"/>
      <c r="DPZ24" s="220"/>
      <c r="DQA24" s="220"/>
      <c r="DQB24" s="220"/>
      <c r="DQC24" s="220"/>
      <c r="DQD24" s="220"/>
      <c r="DQE24" s="220"/>
      <c r="DQF24" s="220"/>
      <c r="DQG24" s="220"/>
      <c r="DQH24" s="220"/>
      <c r="DQI24" s="220"/>
      <c r="DQJ24" s="220"/>
      <c r="DQK24" s="220"/>
      <c r="DQL24" s="220"/>
      <c r="DQM24" s="220"/>
      <c r="DQN24" s="220"/>
      <c r="DQO24" s="220"/>
      <c r="DQP24" s="220"/>
      <c r="DQQ24" s="220"/>
      <c r="DQR24" s="220"/>
      <c r="DQS24" s="220"/>
      <c r="DQT24" s="220"/>
      <c r="DQU24" s="220"/>
      <c r="DQV24" s="220"/>
      <c r="DQW24" s="220"/>
      <c r="DQX24" s="220"/>
      <c r="DQY24" s="220"/>
      <c r="DQZ24" s="220"/>
      <c r="DRA24" s="220"/>
      <c r="DRB24" s="220"/>
      <c r="DRC24" s="220"/>
      <c r="DRD24" s="220"/>
      <c r="DRE24" s="220"/>
      <c r="DRF24" s="220"/>
      <c r="DRG24" s="220"/>
      <c r="DRH24" s="220"/>
      <c r="DRI24" s="220"/>
      <c r="DRJ24" s="220"/>
      <c r="DRK24" s="220"/>
      <c r="DRL24" s="220"/>
      <c r="DRM24" s="220"/>
      <c r="DRN24" s="220"/>
      <c r="DRO24" s="220"/>
      <c r="DRP24" s="220"/>
      <c r="DRQ24" s="220"/>
      <c r="DRR24" s="220"/>
      <c r="DRS24" s="220"/>
      <c r="DRT24" s="220"/>
      <c r="DRU24" s="220"/>
      <c r="DRV24" s="220"/>
      <c r="DRW24" s="220"/>
      <c r="DRX24" s="220"/>
      <c r="DRY24" s="220"/>
      <c r="DRZ24" s="220"/>
      <c r="DSA24" s="220"/>
      <c r="DSB24" s="220"/>
      <c r="DSC24" s="220"/>
      <c r="DSD24" s="220"/>
      <c r="DSE24" s="220"/>
      <c r="DSF24" s="220"/>
      <c r="DSG24" s="220"/>
      <c r="DSH24" s="220"/>
      <c r="DSI24" s="220"/>
      <c r="DSJ24" s="220"/>
      <c r="DSK24" s="220"/>
      <c r="DSL24" s="220"/>
      <c r="DSM24" s="220"/>
      <c r="DSN24" s="220"/>
      <c r="DSO24" s="220"/>
      <c r="DSP24" s="220"/>
      <c r="DSQ24" s="220"/>
      <c r="DSR24" s="220"/>
      <c r="DSS24" s="220"/>
      <c r="DST24" s="220"/>
      <c r="DSU24" s="220"/>
      <c r="DSV24" s="220"/>
      <c r="DSW24" s="220"/>
      <c r="DSX24" s="220"/>
      <c r="DSY24" s="220"/>
      <c r="DSZ24" s="220"/>
      <c r="DTA24" s="220"/>
      <c r="DTB24" s="220"/>
      <c r="DTC24" s="220"/>
      <c r="DTD24" s="220"/>
      <c r="DTE24" s="220"/>
      <c r="DTF24" s="220"/>
      <c r="DTG24" s="220"/>
      <c r="DTH24" s="220"/>
      <c r="DTI24" s="220"/>
      <c r="DTJ24" s="220"/>
      <c r="DTK24" s="220"/>
      <c r="DTL24" s="220"/>
      <c r="DTM24" s="220"/>
      <c r="DTN24" s="220"/>
      <c r="DTO24" s="220"/>
      <c r="DTP24" s="220"/>
      <c r="DTQ24" s="220"/>
      <c r="DTR24" s="220"/>
      <c r="DTS24" s="220"/>
      <c r="DTT24" s="220"/>
      <c r="DTU24" s="220"/>
      <c r="DTV24" s="220"/>
      <c r="DTW24" s="220"/>
      <c r="DTX24" s="220"/>
      <c r="DTY24" s="220"/>
      <c r="DTZ24" s="220"/>
      <c r="DUA24" s="220"/>
      <c r="DUB24" s="220"/>
      <c r="DUC24" s="220"/>
      <c r="DUD24" s="220"/>
      <c r="DUE24" s="220"/>
      <c r="DUF24" s="220"/>
      <c r="DUG24" s="220"/>
      <c r="DUH24" s="220"/>
      <c r="DUI24" s="220"/>
      <c r="DUJ24" s="220"/>
      <c r="DUK24" s="220"/>
      <c r="DUL24" s="220"/>
      <c r="DUM24" s="220"/>
      <c r="DUN24" s="220"/>
      <c r="DUO24" s="220"/>
      <c r="DUP24" s="220"/>
      <c r="DUQ24" s="220"/>
      <c r="DUR24" s="220"/>
      <c r="DUS24" s="220"/>
      <c r="DUT24" s="220"/>
      <c r="DUU24" s="220"/>
      <c r="DUV24" s="220"/>
      <c r="DUW24" s="220"/>
      <c r="DUX24" s="220"/>
      <c r="DUY24" s="220"/>
      <c r="DUZ24" s="220"/>
      <c r="DVA24" s="220"/>
      <c r="DVB24" s="220"/>
      <c r="DVC24" s="220"/>
      <c r="DVD24" s="220"/>
      <c r="DVE24" s="220"/>
      <c r="DVF24" s="220"/>
      <c r="DVG24" s="220"/>
      <c r="DVH24" s="220"/>
      <c r="DVI24" s="220"/>
      <c r="DVJ24" s="220"/>
      <c r="DVK24" s="220"/>
      <c r="DVL24" s="220"/>
      <c r="DVM24" s="220"/>
      <c r="DVN24" s="220"/>
      <c r="DVO24" s="220"/>
      <c r="DVP24" s="220"/>
      <c r="DVQ24" s="220"/>
      <c r="DVR24" s="220"/>
      <c r="DVS24" s="220"/>
      <c r="DVT24" s="220"/>
      <c r="DVU24" s="220"/>
      <c r="DVV24" s="220"/>
      <c r="DVW24" s="220"/>
      <c r="DVX24" s="220"/>
      <c r="DVY24" s="220"/>
      <c r="DVZ24" s="220"/>
      <c r="DWA24" s="220"/>
      <c r="DWB24" s="220"/>
      <c r="DWC24" s="220"/>
      <c r="DWD24" s="220"/>
      <c r="DWE24" s="220"/>
      <c r="DWF24" s="220"/>
      <c r="DWG24" s="220"/>
      <c r="DWH24" s="220"/>
      <c r="DWI24" s="220"/>
      <c r="DWJ24" s="220"/>
      <c r="DWK24" s="220"/>
      <c r="DWL24" s="220"/>
      <c r="DWM24" s="220"/>
      <c r="DWN24" s="220"/>
      <c r="DWO24" s="220"/>
      <c r="DWP24" s="220"/>
      <c r="DWQ24" s="220"/>
      <c r="DWR24" s="220"/>
      <c r="DWS24" s="220"/>
      <c r="DWT24" s="220"/>
      <c r="DWU24" s="220"/>
      <c r="DWV24" s="220"/>
      <c r="DWW24" s="220"/>
      <c r="DWX24" s="220"/>
      <c r="DWY24" s="220"/>
      <c r="DWZ24" s="220"/>
      <c r="DXA24" s="220"/>
      <c r="DXB24" s="220"/>
      <c r="DXC24" s="220"/>
      <c r="DXD24" s="220"/>
      <c r="DXE24" s="220"/>
      <c r="DXF24" s="220"/>
      <c r="DXG24" s="220"/>
      <c r="DXH24" s="220"/>
      <c r="DXI24" s="220"/>
      <c r="DXJ24" s="220"/>
      <c r="DXK24" s="220"/>
      <c r="DXL24" s="220"/>
      <c r="DXM24" s="220"/>
      <c r="DXN24" s="220"/>
      <c r="DXO24" s="220"/>
      <c r="DXP24" s="220"/>
      <c r="DXQ24" s="220"/>
      <c r="DXR24" s="220"/>
      <c r="DXS24" s="220"/>
      <c r="DXT24" s="220"/>
      <c r="DXU24" s="220"/>
      <c r="DXV24" s="220"/>
      <c r="DXW24" s="220"/>
      <c r="DXX24" s="220"/>
      <c r="DXY24" s="220"/>
      <c r="DXZ24" s="220"/>
      <c r="DYA24" s="220"/>
      <c r="DYB24" s="220"/>
      <c r="DYC24" s="220"/>
      <c r="DYD24" s="220"/>
      <c r="DYE24" s="220"/>
      <c r="DYF24" s="220"/>
      <c r="DYG24" s="220"/>
      <c r="DYH24" s="220"/>
      <c r="DYI24" s="220"/>
      <c r="DYJ24" s="220"/>
      <c r="DYK24" s="220"/>
      <c r="DYL24" s="220"/>
      <c r="DYM24" s="220"/>
      <c r="DYN24" s="220"/>
      <c r="DYO24" s="220"/>
      <c r="DYP24" s="220"/>
      <c r="DYQ24" s="220"/>
      <c r="DYR24" s="220"/>
      <c r="DYS24" s="220"/>
      <c r="DYT24" s="220"/>
      <c r="DYU24" s="220"/>
      <c r="DYV24" s="220"/>
      <c r="DYW24" s="220"/>
      <c r="DYX24" s="220"/>
      <c r="DYY24" s="220"/>
      <c r="DYZ24" s="220"/>
      <c r="DZA24" s="220"/>
      <c r="DZB24" s="220"/>
      <c r="DZC24" s="220"/>
      <c r="DZD24" s="220"/>
      <c r="DZE24" s="220"/>
      <c r="DZF24" s="220"/>
      <c r="DZG24" s="220"/>
      <c r="DZH24" s="220"/>
      <c r="DZI24" s="220"/>
      <c r="DZJ24" s="220"/>
      <c r="DZK24" s="220"/>
      <c r="DZL24" s="220"/>
      <c r="DZM24" s="220"/>
      <c r="DZN24" s="220"/>
      <c r="DZO24" s="220"/>
      <c r="DZP24" s="220"/>
      <c r="DZQ24" s="220"/>
      <c r="DZR24" s="220"/>
      <c r="DZS24" s="220"/>
      <c r="DZT24" s="220"/>
      <c r="DZU24" s="220"/>
      <c r="DZV24" s="220"/>
      <c r="DZW24" s="220"/>
      <c r="DZX24" s="220"/>
      <c r="DZY24" s="220"/>
      <c r="DZZ24" s="220"/>
      <c r="EAA24" s="220"/>
      <c r="EAB24" s="220"/>
      <c r="EAC24" s="220"/>
      <c r="EAD24" s="220"/>
      <c r="EAE24" s="220"/>
      <c r="EAF24" s="220"/>
      <c r="EAG24" s="220"/>
      <c r="EAH24" s="220"/>
      <c r="EAI24" s="220"/>
      <c r="EAJ24" s="220"/>
      <c r="EAK24" s="220"/>
      <c r="EAL24" s="220"/>
      <c r="EAM24" s="220"/>
      <c r="EAN24" s="220"/>
      <c r="EAO24" s="220"/>
      <c r="EAP24" s="220"/>
      <c r="EAQ24" s="220"/>
      <c r="EAR24" s="220"/>
      <c r="EAS24" s="220"/>
      <c r="EAT24" s="220"/>
      <c r="EAU24" s="220"/>
      <c r="EAV24" s="220"/>
      <c r="EAW24" s="220"/>
      <c r="EAX24" s="220"/>
      <c r="EAY24" s="220"/>
      <c r="EAZ24" s="220"/>
      <c r="EBA24" s="220"/>
      <c r="EBB24" s="220"/>
      <c r="EBC24" s="220"/>
      <c r="EBD24" s="220"/>
      <c r="EBE24" s="220"/>
      <c r="EBF24" s="220"/>
      <c r="EBG24" s="220"/>
      <c r="EBH24" s="220"/>
      <c r="EBI24" s="220"/>
      <c r="EBJ24" s="220"/>
      <c r="EBK24" s="220"/>
      <c r="EBL24" s="220"/>
      <c r="EBM24" s="220"/>
      <c r="EBN24" s="220"/>
      <c r="EBO24" s="220"/>
      <c r="EBP24" s="220"/>
      <c r="EBQ24" s="220"/>
      <c r="EBR24" s="220"/>
      <c r="EBS24" s="220"/>
      <c r="EBT24" s="220"/>
      <c r="EBU24" s="220"/>
      <c r="EBV24" s="220"/>
      <c r="EBW24" s="220"/>
      <c r="EBX24" s="220"/>
      <c r="EBY24" s="220"/>
      <c r="EBZ24" s="220"/>
      <c r="ECA24" s="220"/>
      <c r="ECB24" s="220"/>
      <c r="ECC24" s="220"/>
      <c r="ECD24" s="220"/>
      <c r="ECE24" s="220"/>
      <c r="ECF24" s="220"/>
      <c r="ECG24" s="220"/>
      <c r="ECH24" s="220"/>
      <c r="ECI24" s="220"/>
      <c r="ECJ24" s="220"/>
      <c r="ECK24" s="220"/>
      <c r="ECL24" s="220"/>
      <c r="ECM24" s="220"/>
      <c r="ECN24" s="220"/>
      <c r="ECO24" s="220"/>
      <c r="ECP24" s="220"/>
      <c r="ECQ24" s="220"/>
      <c r="ECR24" s="220"/>
      <c r="ECS24" s="220"/>
      <c r="ECT24" s="220"/>
      <c r="ECU24" s="220"/>
      <c r="ECV24" s="220"/>
      <c r="ECW24" s="220"/>
      <c r="ECX24" s="220"/>
      <c r="ECY24" s="220"/>
      <c r="ECZ24" s="220"/>
      <c r="EDA24" s="220"/>
      <c r="EDB24" s="220"/>
      <c r="EDC24" s="220"/>
      <c r="EDD24" s="220"/>
      <c r="EDE24" s="220"/>
      <c r="EDF24" s="220"/>
      <c r="EDG24" s="220"/>
      <c r="EDH24" s="220"/>
      <c r="EDI24" s="220"/>
      <c r="EDJ24" s="220"/>
      <c r="EDK24" s="220"/>
      <c r="EDL24" s="220"/>
      <c r="EDM24" s="220"/>
      <c r="EDN24" s="220"/>
      <c r="EDO24" s="220"/>
      <c r="EDP24" s="220"/>
      <c r="EDQ24" s="220"/>
      <c r="EDR24" s="220"/>
      <c r="EDS24" s="220"/>
      <c r="EDT24" s="220"/>
      <c r="EDU24" s="220"/>
      <c r="EDV24" s="220"/>
      <c r="EDW24" s="220"/>
      <c r="EDX24" s="220"/>
      <c r="EDY24" s="220"/>
      <c r="EDZ24" s="220"/>
      <c r="EEA24" s="220"/>
      <c r="EEB24" s="220"/>
      <c r="EEC24" s="220"/>
      <c r="EED24" s="220"/>
      <c r="EEE24" s="220"/>
      <c r="EEF24" s="220"/>
      <c r="EEG24" s="220"/>
      <c r="EEH24" s="220"/>
      <c r="EEI24" s="220"/>
      <c r="EEJ24" s="220"/>
      <c r="EEK24" s="220"/>
      <c r="EEL24" s="220"/>
      <c r="EEM24" s="220"/>
      <c r="EEN24" s="220"/>
      <c r="EEO24" s="220"/>
      <c r="EEP24" s="220"/>
      <c r="EEQ24" s="220"/>
      <c r="EER24" s="220"/>
      <c r="EES24" s="220"/>
      <c r="EET24" s="220"/>
      <c r="EEU24" s="220"/>
      <c r="EEV24" s="220"/>
      <c r="EEW24" s="220"/>
      <c r="EEX24" s="220"/>
      <c r="EEY24" s="220"/>
      <c r="EEZ24" s="220"/>
      <c r="EFA24" s="220"/>
      <c r="EFB24" s="220"/>
      <c r="EFC24" s="220"/>
      <c r="EFD24" s="220"/>
      <c r="EFE24" s="220"/>
      <c r="EFF24" s="220"/>
      <c r="EFG24" s="220"/>
      <c r="EFH24" s="220"/>
      <c r="EFI24" s="220"/>
      <c r="EFJ24" s="220"/>
      <c r="EFK24" s="220"/>
      <c r="EFL24" s="220"/>
      <c r="EFM24" s="220"/>
      <c r="EFN24" s="220"/>
      <c r="EFO24" s="220"/>
      <c r="EFP24" s="220"/>
      <c r="EFQ24" s="220"/>
      <c r="EFR24" s="220"/>
      <c r="EFS24" s="220"/>
      <c r="EFT24" s="220"/>
      <c r="EFU24" s="220"/>
      <c r="EFV24" s="220"/>
      <c r="EFW24" s="220"/>
      <c r="EFX24" s="220"/>
      <c r="EFY24" s="220"/>
      <c r="EFZ24" s="220"/>
      <c r="EGA24" s="220"/>
      <c r="EGB24" s="220"/>
      <c r="EGC24" s="220"/>
      <c r="EGD24" s="220"/>
      <c r="EGE24" s="220"/>
      <c r="EGF24" s="220"/>
      <c r="EGG24" s="220"/>
      <c r="EGH24" s="220"/>
      <c r="EGI24" s="220"/>
      <c r="EGJ24" s="220"/>
      <c r="EGK24" s="220"/>
      <c r="EGL24" s="220"/>
      <c r="EGM24" s="220"/>
      <c r="EGN24" s="220"/>
      <c r="EGO24" s="220"/>
      <c r="EGP24" s="220"/>
      <c r="EGQ24" s="220"/>
      <c r="EGR24" s="220"/>
      <c r="EGS24" s="220"/>
      <c r="EGT24" s="220"/>
      <c r="EGU24" s="220"/>
      <c r="EGV24" s="220"/>
      <c r="EGW24" s="220"/>
      <c r="EGX24" s="220"/>
      <c r="EGY24" s="220"/>
      <c r="EGZ24" s="220"/>
      <c r="EHA24" s="220"/>
      <c r="EHB24" s="220"/>
      <c r="EHC24" s="220"/>
      <c r="EHD24" s="220"/>
      <c r="EHE24" s="220"/>
      <c r="EHF24" s="220"/>
      <c r="EHG24" s="220"/>
      <c r="EHH24" s="220"/>
      <c r="EHI24" s="220"/>
      <c r="EHJ24" s="220"/>
      <c r="EHK24" s="220"/>
      <c r="EHL24" s="220"/>
      <c r="EHM24" s="220"/>
      <c r="EHN24" s="220"/>
      <c r="EHO24" s="220"/>
      <c r="EHP24" s="220"/>
      <c r="EHQ24" s="220"/>
      <c r="EHR24" s="220"/>
      <c r="EHS24" s="220"/>
      <c r="EHT24" s="220"/>
      <c r="EHU24" s="220"/>
      <c r="EHV24" s="220"/>
      <c r="EHW24" s="220"/>
      <c r="EHX24" s="220"/>
      <c r="EHY24" s="220"/>
      <c r="EHZ24" s="220"/>
      <c r="EIA24" s="220"/>
      <c r="EIB24" s="220"/>
      <c r="EIC24" s="220"/>
      <c r="EID24" s="220"/>
      <c r="EIE24" s="220"/>
      <c r="EIF24" s="220"/>
      <c r="EIG24" s="220"/>
      <c r="EIH24" s="220"/>
      <c r="EII24" s="220"/>
      <c r="EIJ24" s="220"/>
      <c r="EIK24" s="220"/>
      <c r="EIL24" s="220"/>
      <c r="EIM24" s="220"/>
      <c r="EIN24" s="220"/>
      <c r="EIO24" s="220"/>
      <c r="EIP24" s="220"/>
      <c r="EIQ24" s="220"/>
      <c r="EIR24" s="220"/>
      <c r="EIS24" s="220"/>
      <c r="EIT24" s="220"/>
      <c r="EIU24" s="220"/>
      <c r="EIV24" s="220"/>
      <c r="EIW24" s="220"/>
      <c r="EIX24" s="220"/>
      <c r="EIY24" s="220"/>
      <c r="EIZ24" s="220"/>
      <c r="EJA24" s="220"/>
      <c r="EJB24" s="220"/>
      <c r="EJC24" s="220"/>
      <c r="EJD24" s="220"/>
      <c r="EJE24" s="220"/>
      <c r="EJF24" s="220"/>
      <c r="EJG24" s="220"/>
      <c r="EJH24" s="220"/>
      <c r="EJI24" s="220"/>
      <c r="EJJ24" s="220"/>
      <c r="EJK24" s="220"/>
      <c r="EJL24" s="220"/>
      <c r="EJM24" s="220"/>
      <c r="EJN24" s="220"/>
      <c r="EJO24" s="220"/>
      <c r="EJP24" s="220"/>
      <c r="EJQ24" s="220"/>
      <c r="EJR24" s="220"/>
      <c r="EJS24" s="220"/>
      <c r="EJT24" s="220"/>
      <c r="EJU24" s="220"/>
      <c r="EJV24" s="220"/>
      <c r="EJW24" s="220"/>
      <c r="EJX24" s="220"/>
      <c r="EJY24" s="220"/>
      <c r="EJZ24" s="220"/>
      <c r="EKA24" s="220"/>
      <c r="EKB24" s="220"/>
      <c r="EKC24" s="220"/>
      <c r="EKD24" s="220"/>
      <c r="EKE24" s="220"/>
      <c r="EKF24" s="220"/>
      <c r="EKG24" s="220"/>
      <c r="EKH24" s="220"/>
      <c r="EKI24" s="220"/>
      <c r="EKJ24" s="220"/>
      <c r="EKK24" s="220"/>
      <c r="EKL24" s="220"/>
      <c r="EKM24" s="220"/>
      <c r="EKN24" s="220"/>
      <c r="EKO24" s="220"/>
      <c r="EKP24" s="220"/>
      <c r="EKQ24" s="220"/>
      <c r="EKR24" s="220"/>
      <c r="EKS24" s="220"/>
      <c r="EKT24" s="220"/>
      <c r="EKU24" s="220"/>
      <c r="EKV24" s="220"/>
      <c r="EKW24" s="220"/>
      <c r="EKX24" s="220"/>
      <c r="EKY24" s="220"/>
      <c r="EKZ24" s="220"/>
      <c r="ELA24" s="220"/>
      <c r="ELB24" s="220"/>
      <c r="ELC24" s="220"/>
      <c r="ELD24" s="220"/>
      <c r="ELE24" s="220"/>
      <c r="ELF24" s="220"/>
      <c r="ELG24" s="220"/>
      <c r="ELH24" s="220"/>
      <c r="ELI24" s="220"/>
      <c r="ELJ24" s="220"/>
      <c r="ELK24" s="220"/>
      <c r="ELL24" s="220"/>
      <c r="ELM24" s="220"/>
      <c r="ELN24" s="220"/>
      <c r="ELO24" s="220"/>
      <c r="ELP24" s="220"/>
      <c r="ELQ24" s="220"/>
      <c r="ELR24" s="220"/>
      <c r="ELS24" s="220"/>
      <c r="ELT24" s="220"/>
      <c r="ELU24" s="220"/>
      <c r="ELV24" s="220"/>
      <c r="ELW24" s="220"/>
      <c r="ELX24" s="220"/>
      <c r="ELY24" s="220"/>
      <c r="ELZ24" s="220"/>
      <c r="EMA24" s="220"/>
      <c r="EMB24" s="220"/>
      <c r="EMC24" s="220"/>
      <c r="EMD24" s="220"/>
      <c r="EME24" s="220"/>
      <c r="EMF24" s="220"/>
      <c r="EMG24" s="220"/>
      <c r="EMH24" s="220"/>
      <c r="EMI24" s="220"/>
      <c r="EMJ24" s="220"/>
      <c r="EMK24" s="220"/>
      <c r="EML24" s="220"/>
      <c r="EMM24" s="220"/>
      <c r="EMN24" s="220"/>
      <c r="EMO24" s="220"/>
      <c r="EMP24" s="220"/>
      <c r="EMQ24" s="220"/>
      <c r="EMR24" s="220"/>
      <c r="EMS24" s="220"/>
      <c r="EMT24" s="220"/>
      <c r="EMU24" s="220"/>
      <c r="EMV24" s="220"/>
      <c r="EMW24" s="220"/>
      <c r="EMX24" s="220"/>
      <c r="EMY24" s="220"/>
      <c r="EMZ24" s="220"/>
      <c r="ENA24" s="220"/>
      <c r="ENB24" s="220"/>
      <c r="ENC24" s="220"/>
      <c r="END24" s="220"/>
      <c r="ENE24" s="220"/>
      <c r="ENF24" s="220"/>
      <c r="ENG24" s="220"/>
      <c r="ENH24" s="220"/>
      <c r="ENI24" s="220"/>
      <c r="ENJ24" s="220"/>
      <c r="ENK24" s="220"/>
      <c r="ENL24" s="220"/>
      <c r="ENM24" s="220"/>
      <c r="ENN24" s="220"/>
      <c r="ENO24" s="220"/>
      <c r="ENP24" s="220"/>
      <c r="ENQ24" s="220"/>
      <c r="ENR24" s="220"/>
      <c r="ENS24" s="220"/>
      <c r="ENT24" s="220"/>
      <c r="ENU24" s="220"/>
      <c r="ENV24" s="220"/>
      <c r="ENW24" s="220"/>
      <c r="ENX24" s="220"/>
      <c r="ENY24" s="220"/>
      <c r="ENZ24" s="220"/>
      <c r="EOA24" s="220"/>
      <c r="EOB24" s="220"/>
      <c r="EOC24" s="220"/>
      <c r="EOD24" s="220"/>
      <c r="EOE24" s="220"/>
      <c r="EOF24" s="220"/>
      <c r="EOG24" s="220"/>
      <c r="EOH24" s="220"/>
      <c r="EOI24" s="220"/>
      <c r="EOJ24" s="220"/>
      <c r="EOK24" s="220"/>
      <c r="EOL24" s="220"/>
      <c r="EOM24" s="220"/>
      <c r="EON24" s="220"/>
      <c r="EOO24" s="220"/>
      <c r="EOP24" s="220"/>
      <c r="EOQ24" s="220"/>
      <c r="EOR24" s="220"/>
      <c r="EOS24" s="220"/>
      <c r="EOT24" s="220"/>
      <c r="EOU24" s="220"/>
      <c r="EOV24" s="220"/>
      <c r="EOW24" s="220"/>
      <c r="EOX24" s="220"/>
      <c r="EOY24" s="220"/>
      <c r="EOZ24" s="220"/>
      <c r="EPA24" s="220"/>
      <c r="EPB24" s="220"/>
      <c r="EPC24" s="220"/>
      <c r="EPD24" s="220"/>
      <c r="EPE24" s="220"/>
      <c r="EPF24" s="220"/>
      <c r="EPG24" s="220"/>
      <c r="EPH24" s="220"/>
      <c r="EPI24" s="220"/>
      <c r="EPJ24" s="220"/>
      <c r="EPK24" s="220"/>
      <c r="EPL24" s="220"/>
      <c r="EPM24" s="220"/>
      <c r="EPN24" s="220"/>
      <c r="EPO24" s="220"/>
      <c r="EPP24" s="220"/>
      <c r="EPQ24" s="220"/>
      <c r="EPR24" s="220"/>
      <c r="EPS24" s="220"/>
      <c r="EPT24" s="220"/>
      <c r="EPU24" s="220"/>
      <c r="EPV24" s="220"/>
      <c r="EPW24" s="220"/>
      <c r="EPX24" s="220"/>
      <c r="EPY24" s="220"/>
      <c r="EPZ24" s="220"/>
      <c r="EQA24" s="220"/>
      <c r="EQB24" s="220"/>
      <c r="EQC24" s="220"/>
      <c r="EQD24" s="220"/>
      <c r="EQE24" s="220"/>
      <c r="EQF24" s="220"/>
      <c r="EQG24" s="220"/>
      <c r="EQH24" s="220"/>
      <c r="EQI24" s="220"/>
      <c r="EQJ24" s="220"/>
      <c r="EQK24" s="220"/>
      <c r="EQL24" s="220"/>
      <c r="EQM24" s="220"/>
      <c r="EQN24" s="220"/>
      <c r="EQO24" s="220"/>
      <c r="EQP24" s="220"/>
      <c r="EQQ24" s="220"/>
      <c r="EQR24" s="220"/>
      <c r="EQS24" s="220"/>
      <c r="EQT24" s="220"/>
      <c r="EQU24" s="220"/>
      <c r="EQV24" s="220"/>
      <c r="EQW24" s="220"/>
      <c r="EQX24" s="220"/>
      <c r="EQY24" s="220"/>
      <c r="EQZ24" s="220"/>
      <c r="ERA24" s="220"/>
      <c r="ERB24" s="220"/>
      <c r="ERC24" s="220"/>
      <c r="ERD24" s="220"/>
      <c r="ERE24" s="220"/>
      <c r="ERF24" s="220"/>
      <c r="ERG24" s="220"/>
      <c r="ERH24" s="220"/>
      <c r="ERI24" s="220"/>
      <c r="ERJ24" s="220"/>
      <c r="ERK24" s="220"/>
      <c r="ERL24" s="220"/>
      <c r="ERM24" s="220"/>
      <c r="ERN24" s="220"/>
      <c r="ERO24" s="220"/>
      <c r="ERP24" s="220"/>
      <c r="ERQ24" s="220"/>
      <c r="ERR24" s="220"/>
      <c r="ERS24" s="220"/>
      <c r="ERT24" s="220"/>
      <c r="ERU24" s="220"/>
      <c r="ERV24" s="220"/>
      <c r="ERW24" s="220"/>
      <c r="ERX24" s="220"/>
      <c r="ERY24" s="220"/>
      <c r="ERZ24" s="220"/>
      <c r="ESA24" s="220"/>
      <c r="ESB24" s="220"/>
      <c r="ESC24" s="220"/>
      <c r="ESD24" s="220"/>
      <c r="ESE24" s="220"/>
      <c r="ESF24" s="220"/>
      <c r="ESG24" s="220"/>
      <c r="ESH24" s="220"/>
      <c r="ESI24" s="220"/>
      <c r="ESJ24" s="220"/>
      <c r="ESK24" s="220"/>
      <c r="ESL24" s="220"/>
      <c r="ESM24" s="220"/>
      <c r="ESN24" s="220"/>
      <c r="ESO24" s="220"/>
      <c r="ESP24" s="220"/>
      <c r="ESQ24" s="220"/>
      <c r="ESR24" s="220"/>
      <c r="ESS24" s="220"/>
      <c r="EST24" s="220"/>
      <c r="ESU24" s="220"/>
      <c r="ESV24" s="220"/>
      <c r="ESW24" s="220"/>
      <c r="ESX24" s="220"/>
      <c r="ESY24" s="220"/>
      <c r="ESZ24" s="220"/>
      <c r="ETA24" s="220"/>
      <c r="ETB24" s="220"/>
      <c r="ETC24" s="220"/>
      <c r="ETD24" s="220"/>
      <c r="ETE24" s="220"/>
      <c r="ETF24" s="220"/>
      <c r="ETG24" s="220"/>
      <c r="ETH24" s="220"/>
      <c r="ETI24" s="220"/>
      <c r="ETJ24" s="220"/>
      <c r="ETK24" s="220"/>
      <c r="ETL24" s="220"/>
      <c r="ETM24" s="220"/>
      <c r="ETN24" s="220"/>
      <c r="ETO24" s="220"/>
      <c r="ETP24" s="220"/>
      <c r="ETQ24" s="220"/>
      <c r="ETR24" s="220"/>
      <c r="ETS24" s="220"/>
      <c r="ETT24" s="220"/>
      <c r="ETU24" s="220"/>
      <c r="ETV24" s="220"/>
      <c r="ETW24" s="220"/>
      <c r="ETX24" s="220"/>
      <c r="ETY24" s="220"/>
      <c r="ETZ24" s="220"/>
      <c r="EUA24" s="220"/>
      <c r="EUB24" s="220"/>
      <c r="EUC24" s="220"/>
      <c r="EUD24" s="220"/>
      <c r="EUE24" s="220"/>
      <c r="EUF24" s="220"/>
      <c r="EUG24" s="220"/>
      <c r="EUH24" s="220"/>
      <c r="EUI24" s="220"/>
      <c r="EUJ24" s="220"/>
      <c r="EUK24" s="220"/>
      <c r="EUL24" s="220"/>
      <c r="EUM24" s="220"/>
      <c r="EUN24" s="220"/>
      <c r="EUO24" s="220"/>
      <c r="EUP24" s="220"/>
      <c r="EUQ24" s="220"/>
      <c r="EUR24" s="220"/>
      <c r="EUS24" s="220"/>
      <c r="EUT24" s="220"/>
      <c r="EUU24" s="220"/>
      <c r="EUV24" s="220"/>
      <c r="EUW24" s="220"/>
      <c r="EUX24" s="220"/>
      <c r="EUY24" s="220"/>
      <c r="EUZ24" s="220"/>
      <c r="EVA24" s="220"/>
      <c r="EVB24" s="220"/>
      <c r="EVC24" s="220"/>
      <c r="EVD24" s="220"/>
      <c r="EVE24" s="220"/>
      <c r="EVF24" s="220"/>
      <c r="EVG24" s="220"/>
      <c r="EVH24" s="220"/>
      <c r="EVI24" s="220"/>
      <c r="EVJ24" s="220"/>
      <c r="EVK24" s="220"/>
      <c r="EVL24" s="220"/>
      <c r="EVM24" s="220"/>
      <c r="EVN24" s="220"/>
      <c r="EVO24" s="220"/>
      <c r="EVP24" s="220"/>
      <c r="EVQ24" s="220"/>
      <c r="EVR24" s="220"/>
      <c r="EVS24" s="220"/>
      <c r="EVT24" s="220"/>
      <c r="EVU24" s="220"/>
      <c r="EVV24" s="220"/>
      <c r="EVW24" s="220"/>
      <c r="EVX24" s="220"/>
      <c r="EVY24" s="220"/>
      <c r="EVZ24" s="220"/>
      <c r="EWA24" s="220"/>
      <c r="EWB24" s="220"/>
      <c r="EWC24" s="220"/>
      <c r="EWD24" s="220"/>
      <c r="EWE24" s="220"/>
      <c r="EWF24" s="220"/>
      <c r="EWG24" s="220"/>
      <c r="EWH24" s="220"/>
      <c r="EWI24" s="220"/>
      <c r="EWJ24" s="220"/>
      <c r="EWK24" s="220"/>
      <c r="EWL24" s="220"/>
      <c r="EWM24" s="220"/>
      <c r="EWN24" s="220"/>
      <c r="EWO24" s="220"/>
      <c r="EWP24" s="220"/>
      <c r="EWQ24" s="220"/>
      <c r="EWR24" s="220"/>
      <c r="EWS24" s="220"/>
      <c r="EWT24" s="220"/>
      <c r="EWU24" s="220"/>
      <c r="EWV24" s="220"/>
      <c r="EWW24" s="220"/>
      <c r="EWX24" s="220"/>
      <c r="EWY24" s="220"/>
      <c r="EWZ24" s="220"/>
      <c r="EXA24" s="220"/>
      <c r="EXB24" s="220"/>
      <c r="EXC24" s="220"/>
      <c r="EXD24" s="220"/>
      <c r="EXE24" s="220"/>
      <c r="EXF24" s="220"/>
      <c r="EXG24" s="220"/>
      <c r="EXH24" s="220"/>
      <c r="EXI24" s="220"/>
      <c r="EXJ24" s="220"/>
      <c r="EXK24" s="220"/>
      <c r="EXL24" s="220"/>
      <c r="EXM24" s="220"/>
      <c r="EXN24" s="220"/>
      <c r="EXO24" s="220"/>
      <c r="EXP24" s="220"/>
      <c r="EXQ24" s="220"/>
      <c r="EXR24" s="220"/>
      <c r="EXS24" s="220"/>
      <c r="EXT24" s="220"/>
      <c r="EXU24" s="220"/>
      <c r="EXV24" s="220"/>
      <c r="EXW24" s="220"/>
      <c r="EXX24" s="220"/>
      <c r="EXY24" s="220"/>
      <c r="EXZ24" s="220"/>
      <c r="EYA24" s="220"/>
      <c r="EYB24" s="220"/>
      <c r="EYC24" s="220"/>
      <c r="EYD24" s="220"/>
      <c r="EYE24" s="220"/>
      <c r="EYF24" s="220"/>
      <c r="EYG24" s="220"/>
      <c r="EYH24" s="220"/>
      <c r="EYI24" s="220"/>
      <c r="EYJ24" s="220"/>
      <c r="EYK24" s="220"/>
      <c r="EYL24" s="220"/>
      <c r="EYM24" s="220"/>
      <c r="EYN24" s="220"/>
      <c r="EYO24" s="220"/>
      <c r="EYP24" s="220"/>
      <c r="EYQ24" s="220"/>
      <c r="EYR24" s="220"/>
      <c r="EYS24" s="220"/>
      <c r="EYT24" s="220"/>
      <c r="EYU24" s="220"/>
      <c r="EYV24" s="220"/>
      <c r="EYW24" s="220"/>
      <c r="EYX24" s="220"/>
      <c r="EYY24" s="220"/>
      <c r="EYZ24" s="220"/>
      <c r="EZA24" s="220"/>
      <c r="EZB24" s="220"/>
      <c r="EZC24" s="220"/>
      <c r="EZD24" s="220"/>
      <c r="EZE24" s="220"/>
      <c r="EZF24" s="220"/>
      <c r="EZG24" s="220"/>
      <c r="EZH24" s="220"/>
      <c r="EZI24" s="220"/>
      <c r="EZJ24" s="220"/>
      <c r="EZK24" s="220"/>
      <c r="EZL24" s="220"/>
      <c r="EZM24" s="220"/>
      <c r="EZN24" s="220"/>
      <c r="EZO24" s="220"/>
      <c r="EZP24" s="220"/>
      <c r="EZQ24" s="220"/>
      <c r="EZR24" s="220"/>
      <c r="EZS24" s="220"/>
      <c r="EZT24" s="220"/>
      <c r="EZU24" s="220"/>
      <c r="EZV24" s="220"/>
      <c r="EZW24" s="220"/>
      <c r="EZX24" s="220"/>
      <c r="EZY24" s="220"/>
      <c r="EZZ24" s="220"/>
      <c r="FAA24" s="220"/>
      <c r="FAB24" s="220"/>
      <c r="FAC24" s="220"/>
      <c r="FAD24" s="220"/>
      <c r="FAE24" s="220"/>
      <c r="FAF24" s="220"/>
      <c r="FAG24" s="220"/>
      <c r="FAH24" s="220"/>
      <c r="FAI24" s="220"/>
      <c r="FAJ24" s="220"/>
      <c r="FAK24" s="220"/>
      <c r="FAL24" s="220"/>
      <c r="FAM24" s="220"/>
      <c r="FAN24" s="220"/>
      <c r="FAO24" s="220"/>
      <c r="FAP24" s="220"/>
      <c r="FAQ24" s="220"/>
      <c r="FAR24" s="220"/>
      <c r="FAS24" s="220"/>
      <c r="FAT24" s="220"/>
      <c r="FAU24" s="220"/>
      <c r="FAV24" s="220"/>
      <c r="FAW24" s="220"/>
      <c r="FAX24" s="220"/>
      <c r="FAY24" s="220"/>
      <c r="FAZ24" s="220"/>
      <c r="FBA24" s="220"/>
      <c r="FBB24" s="220"/>
      <c r="FBC24" s="220"/>
      <c r="FBD24" s="220"/>
      <c r="FBE24" s="220"/>
      <c r="FBF24" s="220"/>
      <c r="FBG24" s="220"/>
      <c r="FBH24" s="220"/>
      <c r="FBI24" s="220"/>
      <c r="FBJ24" s="220"/>
      <c r="FBK24" s="220"/>
      <c r="FBL24" s="220"/>
      <c r="FBM24" s="220"/>
      <c r="FBN24" s="220"/>
      <c r="FBO24" s="220"/>
      <c r="FBP24" s="220"/>
      <c r="FBQ24" s="220"/>
      <c r="FBR24" s="220"/>
      <c r="FBS24" s="220"/>
      <c r="FBT24" s="220"/>
      <c r="FBU24" s="220"/>
      <c r="FBV24" s="220"/>
      <c r="FBW24" s="220"/>
      <c r="FBX24" s="220"/>
      <c r="FBY24" s="220"/>
      <c r="FBZ24" s="220"/>
      <c r="FCA24" s="220"/>
      <c r="FCB24" s="220"/>
      <c r="FCC24" s="220"/>
      <c r="FCD24" s="220"/>
      <c r="FCE24" s="220"/>
      <c r="FCF24" s="220"/>
      <c r="FCG24" s="220"/>
      <c r="FCH24" s="220"/>
      <c r="FCI24" s="220"/>
      <c r="FCJ24" s="220"/>
      <c r="FCK24" s="220"/>
      <c r="FCL24" s="220"/>
      <c r="FCM24" s="220"/>
      <c r="FCN24" s="220"/>
      <c r="FCO24" s="220"/>
      <c r="FCP24" s="220"/>
      <c r="FCQ24" s="220"/>
      <c r="FCR24" s="220"/>
      <c r="FCS24" s="220"/>
      <c r="FCT24" s="220"/>
      <c r="FCU24" s="220"/>
      <c r="FCV24" s="220"/>
      <c r="FCW24" s="220"/>
      <c r="FCX24" s="220"/>
      <c r="FCY24" s="220"/>
      <c r="FCZ24" s="220"/>
      <c r="FDA24" s="220"/>
      <c r="FDB24" s="220"/>
      <c r="FDC24" s="220"/>
      <c r="FDD24" s="220"/>
      <c r="FDE24" s="220"/>
      <c r="FDF24" s="220"/>
      <c r="FDG24" s="220"/>
      <c r="FDH24" s="220"/>
      <c r="FDI24" s="220"/>
      <c r="FDJ24" s="220"/>
      <c r="FDK24" s="220"/>
      <c r="FDL24" s="220"/>
      <c r="FDM24" s="220"/>
      <c r="FDN24" s="220"/>
      <c r="FDO24" s="220"/>
      <c r="FDP24" s="220"/>
      <c r="FDQ24" s="220"/>
      <c r="FDR24" s="220"/>
      <c r="FDS24" s="220"/>
      <c r="FDT24" s="220"/>
      <c r="FDU24" s="220"/>
      <c r="FDV24" s="220"/>
      <c r="FDW24" s="220"/>
      <c r="FDX24" s="220"/>
      <c r="FDY24" s="220"/>
      <c r="FDZ24" s="220"/>
      <c r="FEA24" s="220"/>
      <c r="FEB24" s="220"/>
      <c r="FEC24" s="220"/>
      <c r="FED24" s="220"/>
      <c r="FEE24" s="220"/>
      <c r="FEF24" s="220"/>
      <c r="FEG24" s="220"/>
      <c r="FEH24" s="220"/>
      <c r="FEI24" s="220"/>
      <c r="FEJ24" s="220"/>
      <c r="FEK24" s="220"/>
      <c r="FEL24" s="220"/>
      <c r="FEM24" s="220"/>
      <c r="FEN24" s="220"/>
      <c r="FEO24" s="220"/>
      <c r="FEP24" s="220"/>
      <c r="FEQ24" s="220"/>
      <c r="FER24" s="220"/>
      <c r="FES24" s="220"/>
      <c r="FET24" s="220"/>
      <c r="FEU24" s="220"/>
      <c r="FEV24" s="220"/>
      <c r="FEW24" s="220"/>
      <c r="FEX24" s="220"/>
      <c r="FEY24" s="220"/>
      <c r="FEZ24" s="220"/>
      <c r="FFA24" s="220"/>
      <c r="FFB24" s="220"/>
      <c r="FFC24" s="220"/>
      <c r="FFD24" s="220"/>
      <c r="FFE24" s="220"/>
      <c r="FFF24" s="220"/>
      <c r="FFG24" s="220"/>
      <c r="FFH24" s="220"/>
      <c r="FFI24" s="220"/>
      <c r="FFJ24" s="220"/>
      <c r="FFK24" s="220"/>
      <c r="FFL24" s="220"/>
      <c r="FFM24" s="220"/>
      <c r="FFN24" s="220"/>
      <c r="FFO24" s="220"/>
      <c r="FFP24" s="220"/>
      <c r="FFQ24" s="220"/>
      <c r="FFR24" s="220"/>
      <c r="FFS24" s="220"/>
      <c r="FFT24" s="220"/>
      <c r="FFU24" s="220"/>
      <c r="FFV24" s="220"/>
      <c r="FFW24" s="220"/>
      <c r="FFX24" s="220"/>
      <c r="FFY24" s="220"/>
      <c r="FFZ24" s="220"/>
      <c r="FGA24" s="220"/>
      <c r="FGB24" s="220"/>
      <c r="FGC24" s="220"/>
      <c r="FGD24" s="220"/>
      <c r="FGE24" s="220"/>
      <c r="FGF24" s="220"/>
      <c r="FGG24" s="220"/>
      <c r="FGH24" s="220"/>
      <c r="FGI24" s="220"/>
      <c r="FGJ24" s="220"/>
      <c r="FGK24" s="220"/>
      <c r="FGL24" s="220"/>
      <c r="FGM24" s="220"/>
      <c r="FGN24" s="220"/>
      <c r="FGO24" s="220"/>
      <c r="FGP24" s="220"/>
      <c r="FGQ24" s="220"/>
      <c r="FGR24" s="220"/>
      <c r="FGS24" s="220"/>
      <c r="FGT24" s="220"/>
      <c r="FGU24" s="220"/>
      <c r="FGV24" s="220"/>
      <c r="FGW24" s="220"/>
      <c r="FGX24" s="220"/>
      <c r="FGY24" s="220"/>
      <c r="FGZ24" s="220"/>
      <c r="FHA24" s="220"/>
      <c r="FHB24" s="220"/>
      <c r="FHC24" s="220"/>
      <c r="FHD24" s="220"/>
      <c r="FHE24" s="220"/>
      <c r="FHF24" s="220"/>
      <c r="FHG24" s="220"/>
      <c r="FHH24" s="220"/>
      <c r="FHI24" s="220"/>
      <c r="FHJ24" s="220"/>
      <c r="FHK24" s="220"/>
      <c r="FHL24" s="220"/>
      <c r="FHM24" s="220"/>
      <c r="FHN24" s="220"/>
      <c r="FHO24" s="220"/>
      <c r="FHP24" s="220"/>
      <c r="FHQ24" s="220"/>
      <c r="FHR24" s="220"/>
      <c r="FHS24" s="220"/>
      <c r="FHT24" s="220"/>
      <c r="FHU24" s="220"/>
      <c r="FHV24" s="220"/>
      <c r="FHW24" s="220"/>
      <c r="FHX24" s="220"/>
      <c r="FHY24" s="220"/>
      <c r="FHZ24" s="220"/>
      <c r="FIA24" s="220"/>
      <c r="FIB24" s="220"/>
      <c r="FIC24" s="220"/>
      <c r="FID24" s="220"/>
      <c r="FIE24" s="220"/>
      <c r="FIF24" s="220"/>
      <c r="FIG24" s="220"/>
      <c r="FIH24" s="220"/>
      <c r="FII24" s="220"/>
      <c r="FIJ24" s="220"/>
      <c r="FIK24" s="220"/>
      <c r="FIL24" s="220"/>
      <c r="FIM24" s="220"/>
      <c r="FIN24" s="220"/>
      <c r="FIO24" s="220"/>
      <c r="FIP24" s="220"/>
      <c r="FIQ24" s="220"/>
      <c r="FIR24" s="220"/>
      <c r="FIS24" s="220"/>
      <c r="FIT24" s="220"/>
      <c r="FIU24" s="220"/>
      <c r="FIV24" s="220"/>
      <c r="FIW24" s="220"/>
      <c r="FIX24" s="220"/>
      <c r="FIY24" s="220"/>
      <c r="FIZ24" s="220"/>
      <c r="FJA24" s="220"/>
      <c r="FJB24" s="220"/>
      <c r="FJC24" s="220"/>
      <c r="FJD24" s="220"/>
      <c r="FJE24" s="220"/>
      <c r="FJF24" s="220"/>
      <c r="FJG24" s="220"/>
      <c r="FJH24" s="220"/>
      <c r="FJI24" s="220"/>
      <c r="FJJ24" s="220"/>
      <c r="FJK24" s="220"/>
      <c r="FJL24" s="220"/>
      <c r="FJM24" s="220"/>
      <c r="FJN24" s="220"/>
      <c r="FJO24" s="220"/>
      <c r="FJP24" s="220"/>
      <c r="FJQ24" s="220"/>
      <c r="FJR24" s="220"/>
      <c r="FJS24" s="220"/>
      <c r="FJT24" s="220"/>
      <c r="FJU24" s="220"/>
      <c r="FJV24" s="220"/>
      <c r="FJW24" s="220"/>
      <c r="FJX24" s="220"/>
      <c r="FJY24" s="220"/>
      <c r="FJZ24" s="220"/>
      <c r="FKA24" s="220"/>
      <c r="FKB24" s="220"/>
      <c r="FKC24" s="220"/>
      <c r="FKD24" s="220"/>
      <c r="FKE24" s="220"/>
      <c r="FKF24" s="220"/>
      <c r="FKG24" s="220"/>
      <c r="FKH24" s="220"/>
      <c r="FKI24" s="220"/>
      <c r="FKJ24" s="220"/>
      <c r="FKK24" s="220"/>
      <c r="FKL24" s="220"/>
      <c r="FKM24" s="220"/>
      <c r="FKN24" s="220"/>
      <c r="FKO24" s="220"/>
      <c r="FKP24" s="220"/>
      <c r="FKQ24" s="220"/>
      <c r="FKR24" s="220"/>
      <c r="FKS24" s="220"/>
      <c r="FKT24" s="220"/>
      <c r="FKU24" s="220"/>
      <c r="FKV24" s="220"/>
      <c r="FKW24" s="220"/>
      <c r="FKX24" s="220"/>
      <c r="FKY24" s="220"/>
      <c r="FKZ24" s="220"/>
      <c r="FLA24" s="220"/>
      <c r="FLB24" s="220"/>
      <c r="FLC24" s="220"/>
      <c r="FLD24" s="220"/>
      <c r="FLE24" s="220"/>
      <c r="FLF24" s="220"/>
      <c r="FLG24" s="220"/>
      <c r="FLH24" s="220"/>
      <c r="FLI24" s="220"/>
      <c r="FLJ24" s="220"/>
      <c r="FLK24" s="220"/>
      <c r="FLL24" s="220"/>
      <c r="FLM24" s="220"/>
      <c r="FLN24" s="220"/>
      <c r="FLO24" s="220"/>
      <c r="FLP24" s="220"/>
      <c r="FLQ24" s="220"/>
      <c r="FLR24" s="220"/>
      <c r="FLS24" s="220"/>
      <c r="FLT24" s="220"/>
      <c r="FLU24" s="220"/>
      <c r="FLV24" s="220"/>
      <c r="FLW24" s="220"/>
      <c r="FLX24" s="220"/>
      <c r="FLY24" s="220"/>
      <c r="FLZ24" s="220"/>
      <c r="FMA24" s="220"/>
      <c r="FMB24" s="220"/>
      <c r="FMC24" s="220"/>
      <c r="FMD24" s="220"/>
      <c r="FME24" s="220"/>
      <c r="FMF24" s="220"/>
      <c r="FMG24" s="220"/>
      <c r="FMH24" s="220"/>
      <c r="FMI24" s="220"/>
      <c r="FMJ24" s="220"/>
      <c r="FMK24" s="220"/>
      <c r="FML24" s="220"/>
      <c r="FMM24" s="220"/>
      <c r="FMN24" s="220"/>
      <c r="FMO24" s="220"/>
      <c r="FMP24" s="220"/>
      <c r="FMQ24" s="220"/>
      <c r="FMR24" s="220"/>
      <c r="FMS24" s="220"/>
      <c r="FMT24" s="220"/>
      <c r="FMU24" s="220"/>
      <c r="FMV24" s="220"/>
      <c r="FMW24" s="220"/>
      <c r="FMX24" s="220"/>
      <c r="FMY24" s="220"/>
      <c r="FMZ24" s="220"/>
      <c r="FNA24" s="220"/>
      <c r="FNB24" s="220"/>
      <c r="FNC24" s="220"/>
      <c r="FND24" s="220"/>
      <c r="FNE24" s="220"/>
      <c r="FNF24" s="220"/>
      <c r="FNG24" s="220"/>
      <c r="FNH24" s="220"/>
      <c r="FNI24" s="220"/>
      <c r="FNJ24" s="220"/>
      <c r="FNK24" s="220"/>
      <c r="FNL24" s="220"/>
      <c r="FNM24" s="220"/>
      <c r="FNN24" s="220"/>
      <c r="FNO24" s="220"/>
      <c r="FNP24" s="220"/>
      <c r="FNQ24" s="220"/>
      <c r="FNR24" s="220"/>
      <c r="FNS24" s="220"/>
      <c r="FNT24" s="220"/>
      <c r="FNU24" s="220"/>
      <c r="FNV24" s="220"/>
      <c r="FNW24" s="220"/>
      <c r="FNX24" s="220"/>
      <c r="FNY24" s="220"/>
      <c r="FNZ24" s="220"/>
      <c r="FOA24" s="220"/>
      <c r="FOB24" s="220"/>
      <c r="FOC24" s="220"/>
      <c r="FOD24" s="220"/>
      <c r="FOE24" s="220"/>
      <c r="FOF24" s="220"/>
      <c r="FOG24" s="220"/>
      <c r="FOH24" s="220"/>
      <c r="FOI24" s="220"/>
      <c r="FOJ24" s="220"/>
      <c r="FOK24" s="220"/>
      <c r="FOL24" s="220"/>
      <c r="FOM24" s="220"/>
      <c r="FON24" s="220"/>
      <c r="FOO24" s="220"/>
      <c r="FOP24" s="220"/>
      <c r="FOQ24" s="220"/>
      <c r="FOR24" s="220"/>
      <c r="FOS24" s="220"/>
      <c r="FOT24" s="220"/>
      <c r="FOU24" s="220"/>
      <c r="FOV24" s="220"/>
      <c r="FOW24" s="220"/>
      <c r="FOX24" s="220"/>
      <c r="FOY24" s="220"/>
      <c r="FOZ24" s="220"/>
      <c r="FPA24" s="220"/>
      <c r="FPB24" s="220"/>
      <c r="FPC24" s="220"/>
      <c r="FPD24" s="220"/>
      <c r="FPE24" s="220"/>
      <c r="FPF24" s="220"/>
      <c r="FPG24" s="220"/>
      <c r="FPH24" s="220"/>
      <c r="FPI24" s="220"/>
      <c r="FPJ24" s="220"/>
      <c r="FPK24" s="220"/>
      <c r="FPL24" s="220"/>
      <c r="FPM24" s="220"/>
      <c r="FPN24" s="220"/>
      <c r="FPO24" s="220"/>
      <c r="FPP24" s="220"/>
      <c r="FPQ24" s="220"/>
      <c r="FPR24" s="220"/>
      <c r="FPS24" s="220"/>
      <c r="FPT24" s="220"/>
      <c r="FPU24" s="220"/>
      <c r="FPV24" s="220"/>
      <c r="FPW24" s="220"/>
      <c r="FPX24" s="220"/>
      <c r="FPY24" s="220"/>
      <c r="FPZ24" s="220"/>
      <c r="FQA24" s="220"/>
      <c r="FQB24" s="220"/>
      <c r="FQC24" s="220"/>
      <c r="FQD24" s="220"/>
      <c r="FQE24" s="220"/>
      <c r="FQF24" s="220"/>
      <c r="FQG24" s="220"/>
      <c r="FQH24" s="220"/>
      <c r="FQI24" s="220"/>
      <c r="FQJ24" s="220"/>
      <c r="FQK24" s="220"/>
      <c r="FQL24" s="220"/>
      <c r="FQM24" s="220"/>
      <c r="FQN24" s="220"/>
      <c r="FQO24" s="220"/>
      <c r="FQP24" s="220"/>
      <c r="FQQ24" s="220"/>
      <c r="FQR24" s="220"/>
      <c r="FQS24" s="220"/>
      <c r="FQT24" s="220"/>
      <c r="FQU24" s="220"/>
      <c r="FQV24" s="220"/>
      <c r="FQW24" s="220"/>
      <c r="FQX24" s="220"/>
      <c r="FQY24" s="220"/>
      <c r="FQZ24" s="220"/>
      <c r="FRA24" s="220"/>
      <c r="FRB24" s="220"/>
      <c r="FRC24" s="220"/>
      <c r="FRD24" s="220"/>
      <c r="FRE24" s="220"/>
      <c r="FRF24" s="220"/>
      <c r="FRG24" s="220"/>
      <c r="FRH24" s="220"/>
      <c r="FRI24" s="220"/>
      <c r="FRJ24" s="220"/>
      <c r="FRK24" s="220"/>
      <c r="FRL24" s="220"/>
      <c r="FRM24" s="220"/>
      <c r="FRN24" s="220"/>
      <c r="FRO24" s="220"/>
      <c r="FRP24" s="220"/>
      <c r="FRQ24" s="220"/>
      <c r="FRR24" s="220"/>
      <c r="FRS24" s="220"/>
      <c r="FRT24" s="220"/>
      <c r="FRU24" s="220"/>
      <c r="FRV24" s="220"/>
      <c r="FRW24" s="220"/>
      <c r="FRX24" s="220"/>
      <c r="FRY24" s="220"/>
      <c r="FRZ24" s="220"/>
      <c r="FSA24" s="220"/>
      <c r="FSB24" s="220"/>
      <c r="FSC24" s="220"/>
      <c r="FSD24" s="220"/>
      <c r="FSE24" s="220"/>
      <c r="FSF24" s="220"/>
      <c r="FSG24" s="220"/>
      <c r="FSH24" s="220"/>
      <c r="FSI24" s="220"/>
      <c r="FSJ24" s="220"/>
      <c r="FSK24" s="220"/>
      <c r="FSL24" s="220"/>
      <c r="FSM24" s="220"/>
      <c r="FSN24" s="220"/>
      <c r="FSO24" s="220"/>
      <c r="FSP24" s="220"/>
      <c r="FSQ24" s="220"/>
      <c r="FSR24" s="220"/>
      <c r="FSS24" s="220"/>
      <c r="FST24" s="220"/>
      <c r="FSU24" s="220"/>
      <c r="FSV24" s="220"/>
      <c r="FSW24" s="220"/>
      <c r="FSX24" s="220"/>
      <c r="FSY24" s="220"/>
      <c r="FSZ24" s="220"/>
      <c r="FTA24" s="220"/>
      <c r="FTB24" s="220"/>
      <c r="FTC24" s="220"/>
      <c r="FTD24" s="220"/>
      <c r="FTE24" s="220"/>
      <c r="FTF24" s="220"/>
      <c r="FTG24" s="220"/>
      <c r="FTH24" s="220"/>
      <c r="FTI24" s="220"/>
      <c r="FTJ24" s="220"/>
      <c r="FTK24" s="220"/>
      <c r="FTL24" s="220"/>
      <c r="FTM24" s="220"/>
      <c r="FTN24" s="220"/>
      <c r="FTO24" s="220"/>
      <c r="FTP24" s="220"/>
      <c r="FTQ24" s="220"/>
      <c r="FTR24" s="220"/>
      <c r="FTS24" s="220"/>
      <c r="FTT24" s="220"/>
      <c r="FTU24" s="220"/>
      <c r="FTV24" s="220"/>
      <c r="FTW24" s="220"/>
      <c r="FTX24" s="220"/>
      <c r="FTY24" s="220"/>
      <c r="FTZ24" s="220"/>
      <c r="FUA24" s="220"/>
      <c r="FUB24" s="220"/>
      <c r="FUC24" s="220"/>
      <c r="FUD24" s="220"/>
      <c r="FUE24" s="220"/>
      <c r="FUF24" s="220"/>
      <c r="FUG24" s="220"/>
      <c r="FUH24" s="220"/>
      <c r="FUI24" s="220"/>
      <c r="FUJ24" s="220"/>
      <c r="FUK24" s="220"/>
      <c r="FUL24" s="220"/>
      <c r="FUM24" s="220"/>
      <c r="FUN24" s="220"/>
      <c r="FUO24" s="220"/>
      <c r="FUP24" s="220"/>
      <c r="FUQ24" s="220"/>
      <c r="FUR24" s="220"/>
      <c r="FUS24" s="220"/>
      <c r="FUT24" s="220"/>
      <c r="FUU24" s="220"/>
      <c r="FUV24" s="220"/>
      <c r="FUW24" s="220"/>
      <c r="FUX24" s="220"/>
      <c r="FUY24" s="220"/>
      <c r="FUZ24" s="220"/>
      <c r="FVA24" s="220"/>
      <c r="FVB24" s="220"/>
      <c r="FVC24" s="220"/>
      <c r="FVD24" s="220"/>
      <c r="FVE24" s="220"/>
      <c r="FVF24" s="220"/>
      <c r="FVG24" s="220"/>
      <c r="FVH24" s="220"/>
      <c r="FVI24" s="220"/>
      <c r="FVJ24" s="220"/>
      <c r="FVK24" s="220"/>
      <c r="FVL24" s="220"/>
      <c r="FVM24" s="220"/>
      <c r="FVN24" s="220"/>
      <c r="FVO24" s="220"/>
      <c r="FVP24" s="220"/>
      <c r="FVQ24" s="220"/>
      <c r="FVR24" s="220"/>
      <c r="FVS24" s="220"/>
      <c r="FVT24" s="220"/>
      <c r="FVU24" s="220"/>
      <c r="FVV24" s="220"/>
      <c r="FVW24" s="220"/>
      <c r="FVX24" s="220"/>
      <c r="FVY24" s="220"/>
      <c r="FVZ24" s="220"/>
      <c r="FWA24" s="220"/>
      <c r="FWB24" s="220"/>
      <c r="FWC24" s="220"/>
      <c r="FWD24" s="220"/>
      <c r="FWE24" s="220"/>
      <c r="FWF24" s="220"/>
      <c r="FWG24" s="220"/>
      <c r="FWH24" s="220"/>
      <c r="FWI24" s="220"/>
      <c r="FWJ24" s="220"/>
      <c r="FWK24" s="220"/>
      <c r="FWL24" s="220"/>
      <c r="FWM24" s="220"/>
      <c r="FWN24" s="220"/>
      <c r="FWO24" s="220"/>
      <c r="FWP24" s="220"/>
      <c r="FWQ24" s="220"/>
      <c r="FWR24" s="220"/>
      <c r="FWS24" s="220"/>
      <c r="FWT24" s="220"/>
      <c r="FWU24" s="220"/>
      <c r="FWV24" s="220"/>
      <c r="FWW24" s="220"/>
      <c r="FWX24" s="220"/>
      <c r="FWY24" s="220"/>
      <c r="FWZ24" s="220"/>
      <c r="FXA24" s="220"/>
      <c r="FXB24" s="220"/>
      <c r="FXC24" s="220"/>
      <c r="FXD24" s="220"/>
      <c r="FXE24" s="220"/>
      <c r="FXF24" s="220"/>
      <c r="FXG24" s="220"/>
      <c r="FXH24" s="220"/>
      <c r="FXI24" s="220"/>
      <c r="FXJ24" s="220"/>
      <c r="FXK24" s="220"/>
      <c r="FXL24" s="220"/>
      <c r="FXM24" s="220"/>
      <c r="FXN24" s="220"/>
      <c r="FXO24" s="220"/>
      <c r="FXP24" s="220"/>
      <c r="FXQ24" s="220"/>
      <c r="FXR24" s="220"/>
      <c r="FXS24" s="220"/>
      <c r="FXT24" s="220"/>
      <c r="FXU24" s="220"/>
      <c r="FXV24" s="220"/>
      <c r="FXW24" s="220"/>
      <c r="FXX24" s="220"/>
      <c r="FXY24" s="220"/>
      <c r="FXZ24" s="220"/>
      <c r="FYA24" s="220"/>
      <c r="FYB24" s="220"/>
      <c r="FYC24" s="220"/>
      <c r="FYD24" s="220"/>
      <c r="FYE24" s="220"/>
      <c r="FYF24" s="220"/>
      <c r="FYG24" s="220"/>
      <c r="FYH24" s="220"/>
      <c r="FYI24" s="220"/>
      <c r="FYJ24" s="220"/>
      <c r="FYK24" s="220"/>
      <c r="FYL24" s="220"/>
      <c r="FYM24" s="220"/>
      <c r="FYN24" s="220"/>
      <c r="FYO24" s="220"/>
      <c r="FYP24" s="220"/>
      <c r="FYQ24" s="220"/>
      <c r="FYR24" s="220"/>
      <c r="FYS24" s="220"/>
      <c r="FYT24" s="220"/>
      <c r="FYU24" s="220"/>
      <c r="FYV24" s="220"/>
      <c r="FYW24" s="220"/>
      <c r="FYX24" s="220"/>
      <c r="FYY24" s="220"/>
      <c r="FYZ24" s="220"/>
      <c r="FZA24" s="220"/>
      <c r="FZB24" s="220"/>
      <c r="FZC24" s="220"/>
      <c r="FZD24" s="220"/>
      <c r="FZE24" s="220"/>
      <c r="FZF24" s="220"/>
      <c r="FZG24" s="220"/>
      <c r="FZH24" s="220"/>
      <c r="FZI24" s="220"/>
      <c r="FZJ24" s="220"/>
      <c r="FZK24" s="220"/>
      <c r="FZL24" s="220"/>
      <c r="FZM24" s="220"/>
      <c r="FZN24" s="220"/>
      <c r="FZO24" s="220"/>
      <c r="FZP24" s="220"/>
      <c r="FZQ24" s="220"/>
      <c r="FZR24" s="220"/>
      <c r="FZS24" s="220"/>
      <c r="FZT24" s="220"/>
      <c r="FZU24" s="220"/>
      <c r="FZV24" s="220"/>
      <c r="FZW24" s="220"/>
      <c r="FZX24" s="220"/>
      <c r="FZY24" s="220"/>
      <c r="FZZ24" s="220"/>
      <c r="GAA24" s="220"/>
      <c r="GAB24" s="220"/>
      <c r="GAC24" s="220"/>
      <c r="GAD24" s="220"/>
      <c r="GAE24" s="220"/>
      <c r="GAF24" s="220"/>
      <c r="GAG24" s="220"/>
      <c r="GAH24" s="220"/>
      <c r="GAI24" s="220"/>
      <c r="GAJ24" s="220"/>
      <c r="GAK24" s="220"/>
      <c r="GAL24" s="220"/>
      <c r="GAM24" s="220"/>
      <c r="GAN24" s="220"/>
      <c r="GAO24" s="220"/>
      <c r="GAP24" s="220"/>
      <c r="GAQ24" s="220"/>
      <c r="GAR24" s="220"/>
      <c r="GAS24" s="220"/>
      <c r="GAT24" s="220"/>
      <c r="GAU24" s="220"/>
      <c r="GAV24" s="220"/>
      <c r="GAW24" s="220"/>
      <c r="GAX24" s="220"/>
      <c r="GAY24" s="220"/>
      <c r="GAZ24" s="220"/>
      <c r="GBA24" s="220"/>
      <c r="GBB24" s="220"/>
      <c r="GBC24" s="220"/>
      <c r="GBD24" s="220"/>
      <c r="GBE24" s="220"/>
      <c r="GBF24" s="220"/>
      <c r="GBG24" s="220"/>
      <c r="GBH24" s="220"/>
      <c r="GBI24" s="220"/>
      <c r="GBJ24" s="220"/>
      <c r="GBK24" s="220"/>
      <c r="GBL24" s="220"/>
      <c r="GBM24" s="220"/>
      <c r="GBN24" s="220"/>
      <c r="GBO24" s="220"/>
      <c r="GBP24" s="220"/>
      <c r="GBQ24" s="220"/>
      <c r="GBR24" s="220"/>
      <c r="GBS24" s="220"/>
      <c r="GBT24" s="220"/>
      <c r="GBU24" s="220"/>
      <c r="GBV24" s="220"/>
      <c r="GBW24" s="220"/>
      <c r="GBX24" s="220"/>
      <c r="GBY24" s="220"/>
      <c r="GBZ24" s="220"/>
      <c r="GCA24" s="220"/>
      <c r="GCB24" s="220"/>
      <c r="GCC24" s="220"/>
      <c r="GCD24" s="220"/>
      <c r="GCE24" s="220"/>
      <c r="GCF24" s="220"/>
      <c r="GCG24" s="220"/>
      <c r="GCH24" s="220"/>
      <c r="GCI24" s="220"/>
      <c r="GCJ24" s="220"/>
      <c r="GCK24" s="220"/>
      <c r="GCL24" s="220"/>
      <c r="GCM24" s="220"/>
      <c r="GCN24" s="220"/>
      <c r="GCO24" s="220"/>
      <c r="GCP24" s="220"/>
      <c r="GCQ24" s="220"/>
      <c r="GCR24" s="220"/>
      <c r="GCS24" s="220"/>
      <c r="GCT24" s="220"/>
      <c r="GCU24" s="220"/>
      <c r="GCV24" s="220"/>
      <c r="GCW24" s="220"/>
      <c r="GCX24" s="220"/>
      <c r="GCY24" s="220"/>
      <c r="GCZ24" s="220"/>
      <c r="GDA24" s="220"/>
      <c r="GDB24" s="220"/>
      <c r="GDC24" s="220"/>
      <c r="GDD24" s="220"/>
      <c r="GDE24" s="220"/>
      <c r="GDF24" s="220"/>
      <c r="GDG24" s="220"/>
      <c r="GDH24" s="220"/>
      <c r="GDI24" s="220"/>
      <c r="GDJ24" s="220"/>
      <c r="GDK24" s="220"/>
      <c r="GDL24" s="220"/>
      <c r="GDM24" s="220"/>
      <c r="GDN24" s="220"/>
      <c r="GDO24" s="220"/>
      <c r="GDP24" s="220"/>
      <c r="GDQ24" s="220"/>
      <c r="GDR24" s="220"/>
      <c r="GDS24" s="220"/>
      <c r="GDT24" s="220"/>
      <c r="GDU24" s="220"/>
      <c r="GDV24" s="220"/>
      <c r="GDW24" s="220"/>
      <c r="GDX24" s="220"/>
      <c r="GDY24" s="220"/>
      <c r="GDZ24" s="220"/>
      <c r="GEA24" s="220"/>
      <c r="GEB24" s="220"/>
      <c r="GEC24" s="220"/>
      <c r="GED24" s="220"/>
      <c r="GEE24" s="220"/>
      <c r="GEF24" s="220"/>
      <c r="GEG24" s="220"/>
      <c r="GEH24" s="220"/>
      <c r="GEI24" s="220"/>
      <c r="GEJ24" s="220"/>
      <c r="GEK24" s="220"/>
      <c r="GEL24" s="220"/>
      <c r="GEM24" s="220"/>
      <c r="GEN24" s="220"/>
      <c r="GEO24" s="220"/>
      <c r="GEP24" s="220"/>
      <c r="GEQ24" s="220"/>
      <c r="GER24" s="220"/>
      <c r="GES24" s="220"/>
      <c r="GET24" s="220"/>
      <c r="GEU24" s="220"/>
      <c r="GEV24" s="220"/>
      <c r="GEW24" s="220"/>
      <c r="GEX24" s="220"/>
      <c r="GEY24" s="220"/>
      <c r="GEZ24" s="220"/>
      <c r="GFA24" s="220"/>
      <c r="GFB24" s="220"/>
      <c r="GFC24" s="220"/>
      <c r="GFD24" s="220"/>
      <c r="GFE24" s="220"/>
      <c r="GFF24" s="220"/>
      <c r="GFG24" s="220"/>
      <c r="GFH24" s="220"/>
      <c r="GFI24" s="220"/>
      <c r="GFJ24" s="220"/>
      <c r="GFK24" s="220"/>
      <c r="GFL24" s="220"/>
      <c r="GFM24" s="220"/>
      <c r="GFN24" s="220"/>
      <c r="GFO24" s="220"/>
      <c r="GFP24" s="220"/>
      <c r="GFQ24" s="220"/>
      <c r="GFR24" s="220"/>
      <c r="GFS24" s="220"/>
      <c r="GFT24" s="220"/>
      <c r="GFU24" s="220"/>
      <c r="GFV24" s="220"/>
      <c r="GFW24" s="220"/>
      <c r="GFX24" s="220"/>
      <c r="GFY24" s="220"/>
      <c r="GFZ24" s="220"/>
      <c r="GGA24" s="220"/>
      <c r="GGB24" s="220"/>
      <c r="GGC24" s="220"/>
      <c r="GGD24" s="220"/>
      <c r="GGE24" s="220"/>
      <c r="GGF24" s="220"/>
      <c r="GGG24" s="220"/>
      <c r="GGH24" s="220"/>
      <c r="GGI24" s="220"/>
      <c r="GGJ24" s="220"/>
      <c r="GGK24" s="220"/>
      <c r="GGL24" s="220"/>
      <c r="GGM24" s="220"/>
      <c r="GGN24" s="220"/>
      <c r="GGO24" s="220"/>
      <c r="GGP24" s="220"/>
      <c r="GGQ24" s="220"/>
      <c r="GGR24" s="220"/>
      <c r="GGS24" s="220"/>
      <c r="GGT24" s="220"/>
      <c r="GGU24" s="220"/>
      <c r="GGV24" s="220"/>
      <c r="GGW24" s="220"/>
      <c r="GGX24" s="220"/>
      <c r="GGY24" s="220"/>
      <c r="GGZ24" s="220"/>
      <c r="GHA24" s="220"/>
      <c r="GHB24" s="220"/>
      <c r="GHC24" s="220"/>
      <c r="GHD24" s="220"/>
      <c r="GHE24" s="220"/>
      <c r="GHF24" s="220"/>
      <c r="GHG24" s="220"/>
      <c r="GHH24" s="220"/>
      <c r="GHI24" s="220"/>
      <c r="GHJ24" s="220"/>
      <c r="GHK24" s="220"/>
      <c r="GHL24" s="220"/>
      <c r="GHM24" s="220"/>
      <c r="GHN24" s="220"/>
      <c r="GHO24" s="220"/>
      <c r="GHP24" s="220"/>
      <c r="GHQ24" s="220"/>
      <c r="GHR24" s="220"/>
      <c r="GHS24" s="220"/>
      <c r="GHT24" s="220"/>
      <c r="GHU24" s="220"/>
      <c r="GHV24" s="220"/>
      <c r="GHW24" s="220"/>
      <c r="GHX24" s="220"/>
      <c r="GHY24" s="220"/>
      <c r="GHZ24" s="220"/>
      <c r="GIA24" s="220"/>
      <c r="GIB24" s="220"/>
      <c r="GIC24" s="220"/>
      <c r="GID24" s="220"/>
      <c r="GIE24" s="220"/>
      <c r="GIF24" s="220"/>
      <c r="GIG24" s="220"/>
      <c r="GIH24" s="220"/>
      <c r="GII24" s="220"/>
      <c r="GIJ24" s="220"/>
      <c r="GIK24" s="220"/>
      <c r="GIL24" s="220"/>
      <c r="GIM24" s="220"/>
      <c r="GIN24" s="220"/>
      <c r="GIO24" s="220"/>
      <c r="GIP24" s="220"/>
      <c r="GIQ24" s="220"/>
      <c r="GIR24" s="220"/>
      <c r="GIS24" s="220"/>
      <c r="GIT24" s="220"/>
      <c r="GIU24" s="220"/>
      <c r="GIV24" s="220"/>
      <c r="GIW24" s="220"/>
      <c r="GIX24" s="220"/>
      <c r="GIY24" s="220"/>
      <c r="GIZ24" s="220"/>
      <c r="GJA24" s="220"/>
      <c r="GJB24" s="220"/>
      <c r="GJC24" s="220"/>
      <c r="GJD24" s="220"/>
      <c r="GJE24" s="220"/>
      <c r="GJF24" s="220"/>
      <c r="GJG24" s="220"/>
      <c r="GJH24" s="220"/>
      <c r="GJI24" s="220"/>
      <c r="GJJ24" s="220"/>
      <c r="GJK24" s="220"/>
      <c r="GJL24" s="220"/>
      <c r="GJM24" s="220"/>
      <c r="GJN24" s="220"/>
      <c r="GJO24" s="220"/>
      <c r="GJP24" s="220"/>
      <c r="GJQ24" s="220"/>
      <c r="GJR24" s="220"/>
      <c r="GJS24" s="220"/>
      <c r="GJT24" s="220"/>
      <c r="GJU24" s="220"/>
      <c r="GJV24" s="220"/>
      <c r="GJW24" s="220"/>
      <c r="GJX24" s="220"/>
      <c r="GJY24" s="220"/>
      <c r="GJZ24" s="220"/>
      <c r="GKA24" s="220"/>
      <c r="GKB24" s="220"/>
      <c r="GKC24" s="220"/>
      <c r="GKD24" s="220"/>
      <c r="GKE24" s="220"/>
      <c r="GKF24" s="220"/>
      <c r="GKG24" s="220"/>
      <c r="GKH24" s="220"/>
      <c r="GKI24" s="220"/>
      <c r="GKJ24" s="220"/>
      <c r="GKK24" s="220"/>
      <c r="GKL24" s="220"/>
      <c r="GKM24" s="220"/>
      <c r="GKN24" s="220"/>
      <c r="GKO24" s="220"/>
      <c r="GKP24" s="220"/>
      <c r="GKQ24" s="220"/>
      <c r="GKR24" s="220"/>
      <c r="GKS24" s="220"/>
      <c r="GKT24" s="220"/>
      <c r="GKU24" s="220"/>
      <c r="GKV24" s="220"/>
      <c r="GKW24" s="220"/>
      <c r="GKX24" s="220"/>
      <c r="GKY24" s="220"/>
      <c r="GKZ24" s="220"/>
      <c r="GLA24" s="220"/>
      <c r="GLB24" s="220"/>
      <c r="GLC24" s="220"/>
      <c r="GLD24" s="220"/>
      <c r="GLE24" s="220"/>
      <c r="GLF24" s="220"/>
      <c r="GLG24" s="220"/>
      <c r="GLH24" s="220"/>
      <c r="GLI24" s="220"/>
      <c r="GLJ24" s="220"/>
      <c r="GLK24" s="220"/>
      <c r="GLL24" s="220"/>
      <c r="GLM24" s="220"/>
      <c r="GLN24" s="220"/>
      <c r="GLO24" s="220"/>
      <c r="GLP24" s="220"/>
      <c r="GLQ24" s="220"/>
      <c r="GLR24" s="220"/>
      <c r="GLS24" s="220"/>
      <c r="GLT24" s="220"/>
      <c r="GLU24" s="220"/>
      <c r="GLV24" s="220"/>
      <c r="GLW24" s="220"/>
      <c r="GLX24" s="220"/>
      <c r="GLY24" s="220"/>
      <c r="GLZ24" s="220"/>
      <c r="GMA24" s="220"/>
      <c r="GMB24" s="220"/>
      <c r="GMC24" s="220"/>
      <c r="GMD24" s="220"/>
      <c r="GME24" s="220"/>
      <c r="GMF24" s="220"/>
      <c r="GMG24" s="220"/>
      <c r="GMH24" s="220"/>
      <c r="GMI24" s="220"/>
      <c r="GMJ24" s="220"/>
      <c r="GMK24" s="220"/>
      <c r="GML24" s="220"/>
      <c r="GMM24" s="220"/>
      <c r="GMN24" s="220"/>
      <c r="GMO24" s="220"/>
      <c r="GMP24" s="220"/>
      <c r="GMQ24" s="220"/>
      <c r="GMR24" s="220"/>
      <c r="GMS24" s="220"/>
      <c r="GMT24" s="220"/>
      <c r="GMU24" s="220"/>
      <c r="GMV24" s="220"/>
      <c r="GMW24" s="220"/>
      <c r="GMX24" s="220"/>
      <c r="GMY24" s="220"/>
      <c r="GMZ24" s="220"/>
      <c r="GNA24" s="220"/>
      <c r="GNB24" s="220"/>
      <c r="GNC24" s="220"/>
      <c r="GND24" s="220"/>
      <c r="GNE24" s="220"/>
      <c r="GNF24" s="220"/>
      <c r="GNG24" s="220"/>
      <c r="GNH24" s="220"/>
      <c r="GNI24" s="220"/>
      <c r="GNJ24" s="220"/>
      <c r="GNK24" s="220"/>
      <c r="GNL24" s="220"/>
      <c r="GNM24" s="220"/>
      <c r="GNN24" s="220"/>
      <c r="GNO24" s="220"/>
      <c r="GNP24" s="220"/>
      <c r="GNQ24" s="220"/>
      <c r="GNR24" s="220"/>
      <c r="GNS24" s="220"/>
      <c r="GNT24" s="220"/>
      <c r="GNU24" s="220"/>
      <c r="GNV24" s="220"/>
      <c r="GNW24" s="220"/>
      <c r="GNX24" s="220"/>
      <c r="GNY24" s="220"/>
      <c r="GNZ24" s="220"/>
      <c r="GOA24" s="220"/>
      <c r="GOB24" s="220"/>
      <c r="GOC24" s="220"/>
      <c r="GOD24" s="220"/>
      <c r="GOE24" s="220"/>
      <c r="GOF24" s="220"/>
      <c r="GOG24" s="220"/>
      <c r="GOH24" s="220"/>
      <c r="GOI24" s="220"/>
      <c r="GOJ24" s="220"/>
      <c r="GOK24" s="220"/>
      <c r="GOL24" s="220"/>
      <c r="GOM24" s="220"/>
      <c r="GON24" s="220"/>
      <c r="GOO24" s="220"/>
      <c r="GOP24" s="220"/>
      <c r="GOQ24" s="220"/>
      <c r="GOR24" s="220"/>
      <c r="GOS24" s="220"/>
      <c r="GOT24" s="220"/>
      <c r="GOU24" s="220"/>
      <c r="GOV24" s="220"/>
      <c r="GOW24" s="220"/>
      <c r="GOX24" s="220"/>
      <c r="GOY24" s="220"/>
      <c r="GOZ24" s="220"/>
      <c r="GPA24" s="220"/>
      <c r="GPB24" s="220"/>
      <c r="GPC24" s="220"/>
      <c r="GPD24" s="220"/>
      <c r="GPE24" s="220"/>
      <c r="GPF24" s="220"/>
      <c r="GPG24" s="220"/>
      <c r="GPH24" s="220"/>
      <c r="GPI24" s="220"/>
      <c r="GPJ24" s="220"/>
      <c r="GPK24" s="220"/>
      <c r="GPL24" s="220"/>
      <c r="GPM24" s="220"/>
      <c r="GPN24" s="220"/>
      <c r="GPO24" s="220"/>
      <c r="GPP24" s="220"/>
      <c r="GPQ24" s="220"/>
      <c r="GPR24" s="220"/>
      <c r="GPS24" s="220"/>
      <c r="GPT24" s="220"/>
      <c r="GPU24" s="220"/>
      <c r="GPV24" s="220"/>
      <c r="GPW24" s="220"/>
      <c r="GPX24" s="220"/>
      <c r="GPY24" s="220"/>
      <c r="GPZ24" s="220"/>
      <c r="GQA24" s="220"/>
      <c r="GQB24" s="220"/>
      <c r="GQC24" s="220"/>
      <c r="GQD24" s="220"/>
      <c r="GQE24" s="220"/>
      <c r="GQF24" s="220"/>
      <c r="GQG24" s="220"/>
      <c r="GQH24" s="220"/>
      <c r="GQI24" s="220"/>
      <c r="GQJ24" s="220"/>
      <c r="GQK24" s="220"/>
      <c r="GQL24" s="220"/>
      <c r="GQM24" s="220"/>
      <c r="GQN24" s="220"/>
      <c r="GQO24" s="220"/>
      <c r="GQP24" s="220"/>
      <c r="GQQ24" s="220"/>
      <c r="GQR24" s="220"/>
      <c r="GQS24" s="220"/>
      <c r="GQT24" s="220"/>
      <c r="GQU24" s="220"/>
      <c r="GQV24" s="220"/>
      <c r="GQW24" s="220"/>
      <c r="GQX24" s="220"/>
      <c r="GQY24" s="220"/>
      <c r="GQZ24" s="220"/>
      <c r="GRA24" s="220"/>
      <c r="GRB24" s="220"/>
      <c r="GRC24" s="220"/>
      <c r="GRD24" s="220"/>
      <c r="GRE24" s="220"/>
      <c r="GRF24" s="220"/>
      <c r="GRG24" s="220"/>
      <c r="GRH24" s="220"/>
      <c r="GRI24" s="220"/>
      <c r="GRJ24" s="220"/>
      <c r="GRK24" s="220"/>
      <c r="GRL24" s="220"/>
      <c r="GRM24" s="220"/>
      <c r="GRN24" s="220"/>
      <c r="GRO24" s="220"/>
      <c r="GRP24" s="220"/>
      <c r="GRQ24" s="220"/>
      <c r="GRR24" s="220"/>
      <c r="GRS24" s="220"/>
      <c r="GRT24" s="220"/>
      <c r="GRU24" s="220"/>
      <c r="GRV24" s="220"/>
      <c r="GRW24" s="220"/>
      <c r="GRX24" s="220"/>
      <c r="GRY24" s="220"/>
      <c r="GRZ24" s="220"/>
      <c r="GSA24" s="220"/>
      <c r="GSB24" s="220"/>
      <c r="GSC24" s="220"/>
      <c r="GSD24" s="220"/>
      <c r="GSE24" s="220"/>
      <c r="GSF24" s="220"/>
      <c r="GSG24" s="220"/>
      <c r="GSH24" s="220"/>
      <c r="GSI24" s="220"/>
      <c r="GSJ24" s="220"/>
      <c r="GSK24" s="220"/>
      <c r="GSL24" s="220"/>
      <c r="GSM24" s="220"/>
      <c r="GSN24" s="220"/>
      <c r="GSO24" s="220"/>
      <c r="GSP24" s="220"/>
      <c r="GSQ24" s="220"/>
      <c r="GSR24" s="220"/>
      <c r="GSS24" s="220"/>
      <c r="GST24" s="220"/>
      <c r="GSU24" s="220"/>
      <c r="GSV24" s="220"/>
      <c r="GSW24" s="220"/>
      <c r="GSX24" s="220"/>
      <c r="GSY24" s="220"/>
      <c r="GSZ24" s="220"/>
      <c r="GTA24" s="220"/>
      <c r="GTB24" s="220"/>
      <c r="GTC24" s="220"/>
      <c r="GTD24" s="220"/>
      <c r="GTE24" s="220"/>
      <c r="GTF24" s="220"/>
      <c r="GTG24" s="220"/>
      <c r="GTH24" s="220"/>
      <c r="GTI24" s="220"/>
      <c r="GTJ24" s="220"/>
      <c r="GTK24" s="220"/>
      <c r="GTL24" s="220"/>
      <c r="GTM24" s="220"/>
      <c r="GTN24" s="220"/>
      <c r="GTO24" s="220"/>
      <c r="GTP24" s="220"/>
      <c r="GTQ24" s="220"/>
      <c r="GTR24" s="220"/>
      <c r="GTS24" s="220"/>
      <c r="GTT24" s="220"/>
      <c r="GTU24" s="220"/>
      <c r="GTV24" s="220"/>
      <c r="GTW24" s="220"/>
      <c r="GTX24" s="220"/>
      <c r="GTY24" s="220"/>
      <c r="GTZ24" s="220"/>
      <c r="GUA24" s="220"/>
      <c r="GUB24" s="220"/>
      <c r="GUC24" s="220"/>
      <c r="GUD24" s="220"/>
      <c r="GUE24" s="220"/>
      <c r="GUF24" s="220"/>
      <c r="GUG24" s="220"/>
      <c r="GUH24" s="220"/>
      <c r="GUI24" s="220"/>
      <c r="GUJ24" s="220"/>
      <c r="GUK24" s="220"/>
      <c r="GUL24" s="220"/>
      <c r="GUM24" s="220"/>
      <c r="GUN24" s="220"/>
      <c r="GUO24" s="220"/>
      <c r="GUP24" s="220"/>
      <c r="GUQ24" s="220"/>
      <c r="GUR24" s="220"/>
      <c r="GUS24" s="220"/>
      <c r="GUT24" s="220"/>
      <c r="GUU24" s="220"/>
      <c r="GUV24" s="220"/>
      <c r="GUW24" s="220"/>
      <c r="GUX24" s="220"/>
      <c r="GUY24" s="220"/>
      <c r="GUZ24" s="220"/>
      <c r="GVA24" s="220"/>
      <c r="GVB24" s="220"/>
      <c r="GVC24" s="220"/>
      <c r="GVD24" s="220"/>
      <c r="GVE24" s="220"/>
      <c r="GVF24" s="220"/>
      <c r="GVG24" s="220"/>
      <c r="GVH24" s="220"/>
      <c r="GVI24" s="220"/>
      <c r="GVJ24" s="220"/>
      <c r="GVK24" s="220"/>
      <c r="GVL24" s="220"/>
      <c r="GVM24" s="220"/>
      <c r="GVN24" s="220"/>
      <c r="GVO24" s="220"/>
      <c r="GVP24" s="220"/>
      <c r="GVQ24" s="220"/>
      <c r="GVR24" s="220"/>
      <c r="GVS24" s="220"/>
      <c r="GVT24" s="220"/>
      <c r="GVU24" s="220"/>
      <c r="GVV24" s="220"/>
      <c r="GVW24" s="220"/>
      <c r="GVX24" s="220"/>
      <c r="GVY24" s="220"/>
      <c r="GVZ24" s="220"/>
      <c r="GWA24" s="220"/>
      <c r="GWB24" s="220"/>
      <c r="GWC24" s="220"/>
      <c r="GWD24" s="220"/>
      <c r="GWE24" s="220"/>
      <c r="GWF24" s="220"/>
      <c r="GWG24" s="220"/>
      <c r="GWH24" s="220"/>
      <c r="GWI24" s="220"/>
      <c r="GWJ24" s="220"/>
      <c r="GWK24" s="220"/>
      <c r="GWL24" s="220"/>
      <c r="GWM24" s="220"/>
      <c r="GWN24" s="220"/>
      <c r="GWO24" s="220"/>
      <c r="GWP24" s="220"/>
      <c r="GWQ24" s="220"/>
      <c r="GWR24" s="220"/>
      <c r="GWS24" s="220"/>
      <c r="GWT24" s="220"/>
      <c r="GWU24" s="220"/>
      <c r="GWV24" s="220"/>
      <c r="GWW24" s="220"/>
      <c r="GWX24" s="220"/>
      <c r="GWY24" s="220"/>
      <c r="GWZ24" s="220"/>
      <c r="GXA24" s="220"/>
      <c r="GXB24" s="220"/>
      <c r="GXC24" s="220"/>
      <c r="GXD24" s="220"/>
      <c r="GXE24" s="220"/>
      <c r="GXF24" s="220"/>
      <c r="GXG24" s="220"/>
      <c r="GXH24" s="220"/>
      <c r="GXI24" s="220"/>
      <c r="GXJ24" s="220"/>
      <c r="GXK24" s="220"/>
      <c r="GXL24" s="220"/>
      <c r="GXM24" s="220"/>
      <c r="GXN24" s="220"/>
      <c r="GXO24" s="220"/>
      <c r="GXP24" s="220"/>
      <c r="GXQ24" s="220"/>
      <c r="GXR24" s="220"/>
      <c r="GXS24" s="220"/>
      <c r="GXT24" s="220"/>
      <c r="GXU24" s="220"/>
      <c r="GXV24" s="220"/>
      <c r="GXW24" s="220"/>
      <c r="GXX24" s="220"/>
      <c r="GXY24" s="220"/>
      <c r="GXZ24" s="220"/>
      <c r="GYA24" s="220"/>
      <c r="GYB24" s="220"/>
      <c r="GYC24" s="220"/>
      <c r="GYD24" s="220"/>
      <c r="GYE24" s="220"/>
      <c r="GYF24" s="220"/>
      <c r="GYG24" s="220"/>
      <c r="GYH24" s="220"/>
      <c r="GYI24" s="220"/>
      <c r="GYJ24" s="220"/>
      <c r="GYK24" s="220"/>
      <c r="GYL24" s="220"/>
      <c r="GYM24" s="220"/>
      <c r="GYN24" s="220"/>
      <c r="GYO24" s="220"/>
      <c r="GYP24" s="220"/>
      <c r="GYQ24" s="220"/>
      <c r="GYR24" s="220"/>
      <c r="GYS24" s="220"/>
      <c r="GYT24" s="220"/>
      <c r="GYU24" s="220"/>
      <c r="GYV24" s="220"/>
      <c r="GYW24" s="220"/>
      <c r="GYX24" s="220"/>
      <c r="GYY24" s="220"/>
      <c r="GYZ24" s="220"/>
      <c r="GZA24" s="220"/>
      <c r="GZB24" s="220"/>
      <c r="GZC24" s="220"/>
      <c r="GZD24" s="220"/>
      <c r="GZE24" s="220"/>
      <c r="GZF24" s="220"/>
      <c r="GZG24" s="220"/>
      <c r="GZH24" s="220"/>
      <c r="GZI24" s="220"/>
      <c r="GZJ24" s="220"/>
      <c r="GZK24" s="220"/>
      <c r="GZL24" s="220"/>
      <c r="GZM24" s="220"/>
      <c r="GZN24" s="220"/>
      <c r="GZO24" s="220"/>
      <c r="GZP24" s="220"/>
      <c r="GZQ24" s="220"/>
      <c r="GZR24" s="220"/>
      <c r="GZS24" s="220"/>
      <c r="GZT24" s="220"/>
      <c r="GZU24" s="220"/>
      <c r="GZV24" s="220"/>
      <c r="GZW24" s="220"/>
      <c r="GZX24" s="220"/>
      <c r="GZY24" s="220"/>
      <c r="GZZ24" s="220"/>
      <c r="HAA24" s="220"/>
      <c r="HAB24" s="220"/>
      <c r="HAC24" s="220"/>
      <c r="HAD24" s="220"/>
      <c r="HAE24" s="220"/>
      <c r="HAF24" s="220"/>
      <c r="HAG24" s="220"/>
      <c r="HAH24" s="220"/>
      <c r="HAI24" s="220"/>
      <c r="HAJ24" s="220"/>
      <c r="HAK24" s="220"/>
      <c r="HAL24" s="220"/>
      <c r="HAM24" s="220"/>
      <c r="HAN24" s="220"/>
      <c r="HAO24" s="220"/>
      <c r="HAP24" s="220"/>
      <c r="HAQ24" s="220"/>
      <c r="HAR24" s="220"/>
      <c r="HAS24" s="220"/>
      <c r="HAT24" s="220"/>
      <c r="HAU24" s="220"/>
      <c r="HAV24" s="220"/>
      <c r="HAW24" s="220"/>
      <c r="HAX24" s="220"/>
      <c r="HAY24" s="220"/>
      <c r="HAZ24" s="220"/>
      <c r="HBA24" s="220"/>
      <c r="HBB24" s="220"/>
      <c r="HBC24" s="220"/>
      <c r="HBD24" s="220"/>
      <c r="HBE24" s="220"/>
      <c r="HBF24" s="220"/>
      <c r="HBG24" s="220"/>
      <c r="HBH24" s="220"/>
      <c r="HBI24" s="220"/>
      <c r="HBJ24" s="220"/>
      <c r="HBK24" s="220"/>
      <c r="HBL24" s="220"/>
      <c r="HBM24" s="220"/>
      <c r="HBN24" s="220"/>
      <c r="HBO24" s="220"/>
      <c r="HBP24" s="220"/>
      <c r="HBQ24" s="220"/>
      <c r="HBR24" s="220"/>
      <c r="HBS24" s="220"/>
      <c r="HBT24" s="220"/>
      <c r="HBU24" s="220"/>
      <c r="HBV24" s="220"/>
      <c r="HBW24" s="220"/>
      <c r="HBX24" s="220"/>
      <c r="HBY24" s="220"/>
      <c r="HBZ24" s="220"/>
      <c r="HCA24" s="220"/>
      <c r="HCB24" s="220"/>
      <c r="HCC24" s="220"/>
      <c r="HCD24" s="220"/>
      <c r="HCE24" s="220"/>
      <c r="HCF24" s="220"/>
      <c r="HCG24" s="220"/>
      <c r="HCH24" s="220"/>
      <c r="HCI24" s="220"/>
      <c r="HCJ24" s="220"/>
      <c r="HCK24" s="220"/>
      <c r="HCL24" s="220"/>
      <c r="HCM24" s="220"/>
      <c r="HCN24" s="220"/>
      <c r="HCO24" s="220"/>
      <c r="HCP24" s="220"/>
      <c r="HCQ24" s="220"/>
      <c r="HCR24" s="220"/>
      <c r="HCS24" s="220"/>
      <c r="HCT24" s="220"/>
      <c r="HCU24" s="220"/>
      <c r="HCV24" s="220"/>
      <c r="HCW24" s="220"/>
      <c r="HCX24" s="220"/>
      <c r="HCY24" s="220"/>
      <c r="HCZ24" s="220"/>
      <c r="HDA24" s="220"/>
      <c r="HDB24" s="220"/>
      <c r="HDC24" s="220"/>
      <c r="HDD24" s="220"/>
      <c r="HDE24" s="220"/>
      <c r="HDF24" s="220"/>
      <c r="HDG24" s="220"/>
      <c r="HDH24" s="220"/>
      <c r="HDI24" s="220"/>
      <c r="HDJ24" s="220"/>
      <c r="HDK24" s="220"/>
      <c r="HDL24" s="220"/>
      <c r="HDM24" s="220"/>
      <c r="HDN24" s="220"/>
      <c r="HDO24" s="220"/>
      <c r="HDP24" s="220"/>
      <c r="HDQ24" s="220"/>
      <c r="HDR24" s="220"/>
      <c r="HDS24" s="220"/>
      <c r="HDT24" s="220"/>
      <c r="HDU24" s="220"/>
      <c r="HDV24" s="220"/>
      <c r="HDW24" s="220"/>
      <c r="HDX24" s="220"/>
      <c r="HDY24" s="220"/>
      <c r="HDZ24" s="220"/>
      <c r="HEA24" s="220"/>
      <c r="HEB24" s="220"/>
      <c r="HEC24" s="220"/>
      <c r="HED24" s="220"/>
      <c r="HEE24" s="220"/>
      <c r="HEF24" s="220"/>
      <c r="HEG24" s="220"/>
      <c r="HEH24" s="220"/>
      <c r="HEI24" s="220"/>
      <c r="HEJ24" s="220"/>
      <c r="HEK24" s="220"/>
      <c r="HEL24" s="220"/>
      <c r="HEM24" s="220"/>
      <c r="HEN24" s="220"/>
      <c r="HEO24" s="220"/>
      <c r="HEP24" s="220"/>
      <c r="HEQ24" s="220"/>
      <c r="HER24" s="220"/>
      <c r="HES24" s="220"/>
      <c r="HET24" s="220"/>
      <c r="HEU24" s="220"/>
      <c r="HEV24" s="220"/>
      <c r="HEW24" s="220"/>
      <c r="HEX24" s="220"/>
      <c r="HEY24" s="220"/>
      <c r="HEZ24" s="220"/>
      <c r="HFA24" s="220"/>
      <c r="HFB24" s="220"/>
      <c r="HFC24" s="220"/>
      <c r="HFD24" s="220"/>
      <c r="HFE24" s="220"/>
      <c r="HFF24" s="220"/>
      <c r="HFG24" s="220"/>
      <c r="HFH24" s="220"/>
      <c r="HFI24" s="220"/>
      <c r="HFJ24" s="220"/>
      <c r="HFK24" s="220"/>
      <c r="HFL24" s="220"/>
      <c r="HFM24" s="220"/>
      <c r="HFN24" s="220"/>
      <c r="HFO24" s="220"/>
      <c r="HFP24" s="220"/>
      <c r="HFQ24" s="220"/>
      <c r="HFR24" s="220"/>
      <c r="HFS24" s="220"/>
      <c r="HFT24" s="220"/>
      <c r="HFU24" s="220"/>
      <c r="HFV24" s="220"/>
      <c r="HFW24" s="220"/>
      <c r="HFX24" s="220"/>
      <c r="HFY24" s="220"/>
      <c r="HFZ24" s="220"/>
      <c r="HGA24" s="220"/>
      <c r="HGB24" s="220"/>
      <c r="HGC24" s="220"/>
      <c r="HGD24" s="220"/>
      <c r="HGE24" s="220"/>
      <c r="HGF24" s="220"/>
      <c r="HGG24" s="220"/>
      <c r="HGH24" s="220"/>
      <c r="HGI24" s="220"/>
      <c r="HGJ24" s="220"/>
      <c r="HGK24" s="220"/>
      <c r="HGL24" s="220"/>
      <c r="HGM24" s="220"/>
      <c r="HGN24" s="220"/>
      <c r="HGO24" s="220"/>
      <c r="HGP24" s="220"/>
      <c r="HGQ24" s="220"/>
      <c r="HGR24" s="220"/>
      <c r="HGS24" s="220"/>
      <c r="HGT24" s="220"/>
      <c r="HGU24" s="220"/>
      <c r="HGV24" s="220"/>
      <c r="HGW24" s="220"/>
      <c r="HGX24" s="220"/>
      <c r="HGY24" s="220"/>
      <c r="HGZ24" s="220"/>
      <c r="HHA24" s="220"/>
      <c r="HHB24" s="220"/>
      <c r="HHC24" s="220"/>
      <c r="HHD24" s="220"/>
      <c r="HHE24" s="220"/>
      <c r="HHF24" s="220"/>
      <c r="HHG24" s="220"/>
      <c r="HHH24" s="220"/>
      <c r="HHI24" s="220"/>
      <c r="HHJ24" s="220"/>
      <c r="HHK24" s="220"/>
      <c r="HHL24" s="220"/>
      <c r="HHM24" s="220"/>
      <c r="HHN24" s="220"/>
      <c r="HHO24" s="220"/>
      <c r="HHP24" s="220"/>
      <c r="HHQ24" s="220"/>
      <c r="HHR24" s="220"/>
      <c r="HHS24" s="220"/>
      <c r="HHT24" s="220"/>
      <c r="HHU24" s="220"/>
      <c r="HHV24" s="220"/>
      <c r="HHW24" s="220"/>
      <c r="HHX24" s="220"/>
      <c r="HHY24" s="220"/>
      <c r="HHZ24" s="220"/>
      <c r="HIA24" s="220"/>
      <c r="HIB24" s="220"/>
      <c r="HIC24" s="220"/>
      <c r="HID24" s="220"/>
      <c r="HIE24" s="220"/>
      <c r="HIF24" s="220"/>
      <c r="HIG24" s="220"/>
      <c r="HIH24" s="220"/>
      <c r="HII24" s="220"/>
      <c r="HIJ24" s="220"/>
      <c r="HIK24" s="220"/>
      <c r="HIL24" s="220"/>
      <c r="HIM24" s="220"/>
      <c r="HIN24" s="220"/>
      <c r="HIO24" s="220"/>
      <c r="HIP24" s="220"/>
      <c r="HIQ24" s="220"/>
      <c r="HIR24" s="220"/>
      <c r="HIS24" s="220"/>
      <c r="HIT24" s="220"/>
      <c r="HIU24" s="220"/>
      <c r="HIV24" s="220"/>
      <c r="HIW24" s="220"/>
      <c r="HIX24" s="220"/>
      <c r="HIY24" s="220"/>
      <c r="HIZ24" s="220"/>
      <c r="HJA24" s="220"/>
      <c r="HJB24" s="220"/>
      <c r="HJC24" s="220"/>
      <c r="HJD24" s="220"/>
      <c r="HJE24" s="220"/>
      <c r="HJF24" s="220"/>
      <c r="HJG24" s="220"/>
      <c r="HJH24" s="220"/>
      <c r="HJI24" s="220"/>
      <c r="HJJ24" s="220"/>
      <c r="HJK24" s="220"/>
      <c r="HJL24" s="220"/>
      <c r="HJM24" s="220"/>
      <c r="HJN24" s="220"/>
      <c r="HJO24" s="220"/>
      <c r="HJP24" s="220"/>
      <c r="HJQ24" s="220"/>
      <c r="HJR24" s="220"/>
      <c r="HJS24" s="220"/>
      <c r="HJT24" s="220"/>
      <c r="HJU24" s="220"/>
      <c r="HJV24" s="220"/>
      <c r="HJW24" s="220"/>
      <c r="HJX24" s="220"/>
      <c r="HJY24" s="220"/>
      <c r="HJZ24" s="220"/>
      <c r="HKA24" s="220"/>
      <c r="HKB24" s="220"/>
      <c r="HKC24" s="220"/>
      <c r="HKD24" s="220"/>
      <c r="HKE24" s="220"/>
      <c r="HKF24" s="220"/>
      <c r="HKG24" s="220"/>
      <c r="HKH24" s="220"/>
      <c r="HKI24" s="220"/>
      <c r="HKJ24" s="220"/>
      <c r="HKK24" s="220"/>
      <c r="HKL24" s="220"/>
      <c r="HKM24" s="220"/>
      <c r="HKN24" s="220"/>
      <c r="HKO24" s="220"/>
      <c r="HKP24" s="220"/>
      <c r="HKQ24" s="220"/>
      <c r="HKR24" s="220"/>
      <c r="HKS24" s="220"/>
      <c r="HKT24" s="220"/>
      <c r="HKU24" s="220"/>
      <c r="HKV24" s="220"/>
      <c r="HKW24" s="220"/>
      <c r="HKX24" s="220"/>
      <c r="HKY24" s="220"/>
      <c r="HKZ24" s="220"/>
      <c r="HLA24" s="220"/>
      <c r="HLB24" s="220"/>
      <c r="HLC24" s="220"/>
      <c r="HLD24" s="220"/>
      <c r="HLE24" s="220"/>
      <c r="HLF24" s="220"/>
      <c r="HLG24" s="220"/>
      <c r="HLH24" s="220"/>
      <c r="HLI24" s="220"/>
      <c r="HLJ24" s="220"/>
      <c r="HLK24" s="220"/>
      <c r="HLL24" s="220"/>
      <c r="HLM24" s="220"/>
      <c r="HLN24" s="220"/>
      <c r="HLO24" s="220"/>
      <c r="HLP24" s="220"/>
      <c r="HLQ24" s="220"/>
      <c r="HLR24" s="220"/>
      <c r="HLS24" s="220"/>
      <c r="HLT24" s="220"/>
      <c r="HLU24" s="220"/>
      <c r="HLV24" s="220"/>
      <c r="HLW24" s="220"/>
      <c r="HLX24" s="220"/>
      <c r="HLY24" s="220"/>
      <c r="HLZ24" s="220"/>
      <c r="HMA24" s="220"/>
      <c r="HMB24" s="220"/>
      <c r="HMC24" s="220"/>
      <c r="HMD24" s="220"/>
      <c r="HME24" s="220"/>
      <c r="HMF24" s="220"/>
      <c r="HMG24" s="220"/>
      <c r="HMH24" s="220"/>
      <c r="HMI24" s="220"/>
      <c r="HMJ24" s="220"/>
      <c r="HMK24" s="220"/>
      <c r="HML24" s="220"/>
      <c r="HMM24" s="220"/>
      <c r="HMN24" s="220"/>
      <c r="HMO24" s="220"/>
      <c r="HMP24" s="220"/>
      <c r="HMQ24" s="220"/>
      <c r="HMR24" s="220"/>
      <c r="HMS24" s="220"/>
      <c r="HMT24" s="220"/>
      <c r="HMU24" s="220"/>
      <c r="HMV24" s="220"/>
      <c r="HMW24" s="220"/>
      <c r="HMX24" s="220"/>
      <c r="HMY24" s="220"/>
      <c r="HMZ24" s="220"/>
      <c r="HNA24" s="220"/>
      <c r="HNB24" s="220"/>
      <c r="HNC24" s="220"/>
      <c r="HND24" s="220"/>
      <c r="HNE24" s="220"/>
      <c r="HNF24" s="220"/>
      <c r="HNG24" s="220"/>
      <c r="HNH24" s="220"/>
      <c r="HNI24" s="220"/>
      <c r="HNJ24" s="220"/>
      <c r="HNK24" s="220"/>
      <c r="HNL24" s="220"/>
      <c r="HNM24" s="220"/>
      <c r="HNN24" s="220"/>
      <c r="HNO24" s="220"/>
      <c r="HNP24" s="220"/>
      <c r="HNQ24" s="220"/>
      <c r="HNR24" s="220"/>
      <c r="HNS24" s="220"/>
      <c r="HNT24" s="220"/>
      <c r="HNU24" s="220"/>
      <c r="HNV24" s="220"/>
      <c r="HNW24" s="220"/>
      <c r="HNX24" s="220"/>
      <c r="HNY24" s="220"/>
      <c r="HNZ24" s="220"/>
      <c r="HOA24" s="220"/>
      <c r="HOB24" s="220"/>
      <c r="HOC24" s="220"/>
      <c r="HOD24" s="220"/>
      <c r="HOE24" s="220"/>
      <c r="HOF24" s="220"/>
      <c r="HOG24" s="220"/>
      <c r="HOH24" s="220"/>
      <c r="HOI24" s="220"/>
      <c r="HOJ24" s="220"/>
      <c r="HOK24" s="220"/>
      <c r="HOL24" s="220"/>
      <c r="HOM24" s="220"/>
      <c r="HON24" s="220"/>
      <c r="HOO24" s="220"/>
      <c r="HOP24" s="220"/>
      <c r="HOQ24" s="220"/>
      <c r="HOR24" s="220"/>
      <c r="HOS24" s="220"/>
      <c r="HOT24" s="220"/>
      <c r="HOU24" s="220"/>
      <c r="HOV24" s="220"/>
      <c r="HOW24" s="220"/>
      <c r="HOX24" s="220"/>
      <c r="HOY24" s="220"/>
      <c r="HOZ24" s="220"/>
      <c r="HPA24" s="220"/>
      <c r="HPB24" s="220"/>
      <c r="HPC24" s="220"/>
      <c r="HPD24" s="220"/>
      <c r="HPE24" s="220"/>
      <c r="HPF24" s="220"/>
      <c r="HPG24" s="220"/>
      <c r="HPH24" s="220"/>
      <c r="HPI24" s="220"/>
      <c r="HPJ24" s="220"/>
      <c r="HPK24" s="220"/>
      <c r="HPL24" s="220"/>
      <c r="HPM24" s="220"/>
      <c r="HPN24" s="220"/>
      <c r="HPO24" s="220"/>
      <c r="HPP24" s="220"/>
      <c r="HPQ24" s="220"/>
      <c r="HPR24" s="220"/>
      <c r="HPS24" s="220"/>
      <c r="HPT24" s="220"/>
      <c r="HPU24" s="220"/>
      <c r="HPV24" s="220"/>
      <c r="HPW24" s="220"/>
      <c r="HPX24" s="220"/>
      <c r="HPY24" s="220"/>
      <c r="HPZ24" s="220"/>
      <c r="HQA24" s="220"/>
      <c r="HQB24" s="220"/>
      <c r="HQC24" s="220"/>
      <c r="HQD24" s="220"/>
      <c r="HQE24" s="220"/>
      <c r="HQF24" s="220"/>
      <c r="HQG24" s="220"/>
      <c r="HQH24" s="220"/>
      <c r="HQI24" s="220"/>
      <c r="HQJ24" s="220"/>
      <c r="HQK24" s="220"/>
      <c r="HQL24" s="220"/>
      <c r="HQM24" s="220"/>
      <c r="HQN24" s="220"/>
      <c r="HQO24" s="220"/>
      <c r="HQP24" s="220"/>
      <c r="HQQ24" s="220"/>
      <c r="HQR24" s="220"/>
      <c r="HQS24" s="220"/>
      <c r="HQT24" s="220"/>
      <c r="HQU24" s="220"/>
      <c r="HQV24" s="220"/>
      <c r="HQW24" s="220"/>
      <c r="HQX24" s="220"/>
      <c r="HQY24" s="220"/>
      <c r="HQZ24" s="220"/>
      <c r="HRA24" s="220"/>
      <c r="HRB24" s="220"/>
      <c r="HRC24" s="220"/>
      <c r="HRD24" s="220"/>
      <c r="HRE24" s="220"/>
      <c r="HRF24" s="220"/>
      <c r="HRG24" s="220"/>
      <c r="HRH24" s="220"/>
      <c r="HRI24" s="220"/>
      <c r="HRJ24" s="220"/>
      <c r="HRK24" s="220"/>
      <c r="HRL24" s="220"/>
      <c r="HRM24" s="220"/>
      <c r="HRN24" s="220"/>
      <c r="HRO24" s="220"/>
      <c r="HRP24" s="220"/>
      <c r="HRQ24" s="220"/>
      <c r="HRR24" s="220"/>
      <c r="HRS24" s="220"/>
      <c r="HRT24" s="220"/>
      <c r="HRU24" s="220"/>
      <c r="HRV24" s="220"/>
      <c r="HRW24" s="220"/>
      <c r="HRX24" s="220"/>
      <c r="HRY24" s="220"/>
      <c r="HRZ24" s="220"/>
      <c r="HSA24" s="220"/>
      <c r="HSB24" s="220"/>
      <c r="HSC24" s="220"/>
      <c r="HSD24" s="220"/>
      <c r="HSE24" s="220"/>
      <c r="HSF24" s="220"/>
      <c r="HSG24" s="220"/>
      <c r="HSH24" s="220"/>
      <c r="HSI24" s="220"/>
      <c r="HSJ24" s="220"/>
      <c r="HSK24" s="220"/>
      <c r="HSL24" s="220"/>
      <c r="HSM24" s="220"/>
      <c r="HSN24" s="220"/>
      <c r="HSO24" s="220"/>
      <c r="HSP24" s="220"/>
      <c r="HSQ24" s="220"/>
      <c r="HSR24" s="220"/>
      <c r="HSS24" s="220"/>
      <c r="HST24" s="220"/>
      <c r="HSU24" s="220"/>
      <c r="HSV24" s="220"/>
      <c r="HSW24" s="220"/>
      <c r="HSX24" s="220"/>
      <c r="HSY24" s="220"/>
      <c r="HSZ24" s="220"/>
      <c r="HTA24" s="220"/>
      <c r="HTB24" s="220"/>
      <c r="HTC24" s="220"/>
      <c r="HTD24" s="220"/>
      <c r="HTE24" s="220"/>
      <c r="HTF24" s="220"/>
      <c r="HTG24" s="220"/>
      <c r="HTH24" s="220"/>
      <c r="HTI24" s="220"/>
      <c r="HTJ24" s="220"/>
      <c r="HTK24" s="220"/>
      <c r="HTL24" s="220"/>
      <c r="HTM24" s="220"/>
      <c r="HTN24" s="220"/>
      <c r="HTO24" s="220"/>
      <c r="HTP24" s="220"/>
      <c r="HTQ24" s="220"/>
      <c r="HTR24" s="220"/>
      <c r="HTS24" s="220"/>
      <c r="HTT24" s="220"/>
      <c r="HTU24" s="220"/>
      <c r="HTV24" s="220"/>
      <c r="HTW24" s="220"/>
      <c r="HTX24" s="220"/>
      <c r="HTY24" s="220"/>
      <c r="HTZ24" s="220"/>
      <c r="HUA24" s="220"/>
      <c r="HUB24" s="220"/>
      <c r="HUC24" s="220"/>
      <c r="HUD24" s="220"/>
      <c r="HUE24" s="220"/>
      <c r="HUF24" s="220"/>
      <c r="HUG24" s="220"/>
      <c r="HUH24" s="220"/>
      <c r="HUI24" s="220"/>
      <c r="HUJ24" s="220"/>
      <c r="HUK24" s="220"/>
      <c r="HUL24" s="220"/>
      <c r="HUM24" s="220"/>
      <c r="HUN24" s="220"/>
      <c r="HUO24" s="220"/>
      <c r="HUP24" s="220"/>
      <c r="HUQ24" s="220"/>
      <c r="HUR24" s="220"/>
      <c r="HUS24" s="220"/>
      <c r="HUT24" s="220"/>
      <c r="HUU24" s="220"/>
      <c r="HUV24" s="220"/>
      <c r="HUW24" s="220"/>
      <c r="HUX24" s="220"/>
      <c r="HUY24" s="220"/>
      <c r="HUZ24" s="220"/>
      <c r="HVA24" s="220"/>
      <c r="HVB24" s="220"/>
      <c r="HVC24" s="220"/>
      <c r="HVD24" s="220"/>
      <c r="HVE24" s="220"/>
      <c r="HVF24" s="220"/>
      <c r="HVG24" s="220"/>
      <c r="HVH24" s="220"/>
      <c r="HVI24" s="220"/>
      <c r="HVJ24" s="220"/>
      <c r="HVK24" s="220"/>
      <c r="HVL24" s="220"/>
      <c r="HVM24" s="220"/>
      <c r="HVN24" s="220"/>
      <c r="HVO24" s="220"/>
      <c r="HVP24" s="220"/>
      <c r="HVQ24" s="220"/>
      <c r="HVR24" s="220"/>
      <c r="HVS24" s="220"/>
      <c r="HVT24" s="220"/>
      <c r="HVU24" s="220"/>
      <c r="HVV24" s="220"/>
      <c r="HVW24" s="220"/>
      <c r="HVX24" s="220"/>
      <c r="HVY24" s="220"/>
      <c r="HVZ24" s="220"/>
      <c r="HWA24" s="220"/>
      <c r="HWB24" s="220"/>
      <c r="HWC24" s="220"/>
      <c r="HWD24" s="220"/>
      <c r="HWE24" s="220"/>
      <c r="HWF24" s="220"/>
      <c r="HWG24" s="220"/>
      <c r="HWH24" s="220"/>
      <c r="HWI24" s="220"/>
      <c r="HWJ24" s="220"/>
      <c r="HWK24" s="220"/>
      <c r="HWL24" s="220"/>
      <c r="HWM24" s="220"/>
      <c r="HWN24" s="220"/>
      <c r="HWO24" s="220"/>
      <c r="HWP24" s="220"/>
      <c r="HWQ24" s="220"/>
      <c r="HWR24" s="220"/>
      <c r="HWS24" s="220"/>
      <c r="HWT24" s="220"/>
      <c r="HWU24" s="220"/>
      <c r="HWV24" s="220"/>
      <c r="HWW24" s="220"/>
      <c r="HWX24" s="220"/>
      <c r="HWY24" s="220"/>
      <c r="HWZ24" s="220"/>
      <c r="HXA24" s="220"/>
      <c r="HXB24" s="220"/>
      <c r="HXC24" s="220"/>
      <c r="HXD24" s="220"/>
      <c r="HXE24" s="220"/>
      <c r="HXF24" s="220"/>
      <c r="HXG24" s="220"/>
      <c r="HXH24" s="220"/>
      <c r="HXI24" s="220"/>
      <c r="HXJ24" s="220"/>
      <c r="HXK24" s="220"/>
      <c r="HXL24" s="220"/>
      <c r="HXM24" s="220"/>
      <c r="HXN24" s="220"/>
      <c r="HXO24" s="220"/>
      <c r="HXP24" s="220"/>
      <c r="HXQ24" s="220"/>
      <c r="HXR24" s="220"/>
      <c r="HXS24" s="220"/>
      <c r="HXT24" s="220"/>
      <c r="HXU24" s="220"/>
      <c r="HXV24" s="220"/>
      <c r="HXW24" s="220"/>
      <c r="HXX24" s="220"/>
      <c r="HXY24" s="220"/>
      <c r="HXZ24" s="220"/>
      <c r="HYA24" s="220"/>
      <c r="HYB24" s="220"/>
      <c r="HYC24" s="220"/>
      <c r="HYD24" s="220"/>
      <c r="HYE24" s="220"/>
      <c r="HYF24" s="220"/>
      <c r="HYG24" s="220"/>
      <c r="HYH24" s="220"/>
      <c r="HYI24" s="220"/>
      <c r="HYJ24" s="220"/>
      <c r="HYK24" s="220"/>
      <c r="HYL24" s="220"/>
      <c r="HYM24" s="220"/>
      <c r="HYN24" s="220"/>
      <c r="HYO24" s="220"/>
      <c r="HYP24" s="220"/>
      <c r="HYQ24" s="220"/>
      <c r="HYR24" s="220"/>
      <c r="HYS24" s="220"/>
      <c r="HYT24" s="220"/>
      <c r="HYU24" s="220"/>
      <c r="HYV24" s="220"/>
      <c r="HYW24" s="220"/>
      <c r="HYX24" s="220"/>
      <c r="HYY24" s="220"/>
      <c r="HYZ24" s="220"/>
      <c r="HZA24" s="220"/>
      <c r="HZB24" s="220"/>
      <c r="HZC24" s="220"/>
      <c r="HZD24" s="220"/>
      <c r="HZE24" s="220"/>
      <c r="HZF24" s="220"/>
      <c r="HZG24" s="220"/>
      <c r="HZH24" s="220"/>
      <c r="HZI24" s="220"/>
      <c r="HZJ24" s="220"/>
      <c r="HZK24" s="220"/>
      <c r="HZL24" s="220"/>
      <c r="HZM24" s="220"/>
      <c r="HZN24" s="220"/>
      <c r="HZO24" s="220"/>
      <c r="HZP24" s="220"/>
      <c r="HZQ24" s="220"/>
      <c r="HZR24" s="220"/>
      <c r="HZS24" s="220"/>
      <c r="HZT24" s="220"/>
      <c r="HZU24" s="220"/>
      <c r="HZV24" s="220"/>
      <c r="HZW24" s="220"/>
      <c r="HZX24" s="220"/>
      <c r="HZY24" s="220"/>
      <c r="HZZ24" s="220"/>
      <c r="IAA24" s="220"/>
      <c r="IAB24" s="220"/>
      <c r="IAC24" s="220"/>
      <c r="IAD24" s="220"/>
      <c r="IAE24" s="220"/>
      <c r="IAF24" s="220"/>
      <c r="IAG24" s="220"/>
      <c r="IAH24" s="220"/>
      <c r="IAI24" s="220"/>
      <c r="IAJ24" s="220"/>
      <c r="IAK24" s="220"/>
      <c r="IAL24" s="220"/>
      <c r="IAM24" s="220"/>
      <c r="IAN24" s="220"/>
      <c r="IAO24" s="220"/>
      <c r="IAP24" s="220"/>
      <c r="IAQ24" s="220"/>
      <c r="IAR24" s="220"/>
      <c r="IAS24" s="220"/>
      <c r="IAT24" s="220"/>
      <c r="IAU24" s="220"/>
      <c r="IAV24" s="220"/>
      <c r="IAW24" s="220"/>
      <c r="IAX24" s="220"/>
      <c r="IAY24" s="220"/>
      <c r="IAZ24" s="220"/>
      <c r="IBA24" s="220"/>
      <c r="IBB24" s="220"/>
      <c r="IBC24" s="220"/>
      <c r="IBD24" s="220"/>
      <c r="IBE24" s="220"/>
      <c r="IBF24" s="220"/>
      <c r="IBG24" s="220"/>
      <c r="IBH24" s="220"/>
      <c r="IBI24" s="220"/>
      <c r="IBJ24" s="220"/>
      <c r="IBK24" s="220"/>
      <c r="IBL24" s="220"/>
      <c r="IBM24" s="220"/>
      <c r="IBN24" s="220"/>
      <c r="IBO24" s="220"/>
      <c r="IBP24" s="220"/>
      <c r="IBQ24" s="220"/>
      <c r="IBR24" s="220"/>
      <c r="IBS24" s="220"/>
      <c r="IBT24" s="220"/>
      <c r="IBU24" s="220"/>
      <c r="IBV24" s="220"/>
      <c r="IBW24" s="220"/>
      <c r="IBX24" s="220"/>
      <c r="IBY24" s="220"/>
      <c r="IBZ24" s="220"/>
      <c r="ICA24" s="220"/>
      <c r="ICB24" s="220"/>
      <c r="ICC24" s="220"/>
      <c r="ICD24" s="220"/>
      <c r="ICE24" s="220"/>
      <c r="ICF24" s="220"/>
      <c r="ICG24" s="220"/>
      <c r="ICH24" s="220"/>
      <c r="ICI24" s="220"/>
      <c r="ICJ24" s="220"/>
      <c r="ICK24" s="220"/>
      <c r="ICL24" s="220"/>
      <c r="ICM24" s="220"/>
      <c r="ICN24" s="220"/>
      <c r="ICO24" s="220"/>
      <c r="ICP24" s="220"/>
      <c r="ICQ24" s="220"/>
      <c r="ICR24" s="220"/>
      <c r="ICS24" s="220"/>
      <c r="ICT24" s="220"/>
      <c r="ICU24" s="220"/>
      <c r="ICV24" s="220"/>
      <c r="ICW24" s="220"/>
      <c r="ICX24" s="220"/>
      <c r="ICY24" s="220"/>
      <c r="ICZ24" s="220"/>
      <c r="IDA24" s="220"/>
      <c r="IDB24" s="220"/>
      <c r="IDC24" s="220"/>
      <c r="IDD24" s="220"/>
      <c r="IDE24" s="220"/>
      <c r="IDF24" s="220"/>
      <c r="IDG24" s="220"/>
      <c r="IDH24" s="220"/>
      <c r="IDI24" s="220"/>
      <c r="IDJ24" s="220"/>
      <c r="IDK24" s="220"/>
      <c r="IDL24" s="220"/>
      <c r="IDM24" s="220"/>
      <c r="IDN24" s="220"/>
      <c r="IDO24" s="220"/>
      <c r="IDP24" s="220"/>
      <c r="IDQ24" s="220"/>
      <c r="IDR24" s="220"/>
      <c r="IDS24" s="220"/>
      <c r="IDT24" s="220"/>
      <c r="IDU24" s="220"/>
      <c r="IDV24" s="220"/>
      <c r="IDW24" s="220"/>
      <c r="IDX24" s="220"/>
      <c r="IDY24" s="220"/>
      <c r="IDZ24" s="220"/>
      <c r="IEA24" s="220"/>
      <c r="IEB24" s="220"/>
      <c r="IEC24" s="220"/>
      <c r="IED24" s="220"/>
      <c r="IEE24" s="220"/>
      <c r="IEF24" s="220"/>
      <c r="IEG24" s="220"/>
      <c r="IEH24" s="220"/>
      <c r="IEI24" s="220"/>
      <c r="IEJ24" s="220"/>
      <c r="IEK24" s="220"/>
      <c r="IEL24" s="220"/>
      <c r="IEM24" s="220"/>
      <c r="IEN24" s="220"/>
      <c r="IEO24" s="220"/>
      <c r="IEP24" s="220"/>
      <c r="IEQ24" s="220"/>
      <c r="IER24" s="220"/>
      <c r="IES24" s="220"/>
      <c r="IET24" s="220"/>
      <c r="IEU24" s="220"/>
      <c r="IEV24" s="220"/>
      <c r="IEW24" s="220"/>
      <c r="IEX24" s="220"/>
      <c r="IEY24" s="220"/>
      <c r="IEZ24" s="220"/>
      <c r="IFA24" s="220"/>
      <c r="IFB24" s="220"/>
      <c r="IFC24" s="220"/>
      <c r="IFD24" s="220"/>
      <c r="IFE24" s="220"/>
      <c r="IFF24" s="220"/>
      <c r="IFG24" s="220"/>
      <c r="IFH24" s="220"/>
      <c r="IFI24" s="220"/>
      <c r="IFJ24" s="220"/>
      <c r="IFK24" s="220"/>
      <c r="IFL24" s="220"/>
      <c r="IFM24" s="220"/>
      <c r="IFN24" s="220"/>
      <c r="IFO24" s="220"/>
      <c r="IFP24" s="220"/>
      <c r="IFQ24" s="220"/>
      <c r="IFR24" s="220"/>
      <c r="IFS24" s="220"/>
      <c r="IFT24" s="220"/>
      <c r="IFU24" s="220"/>
      <c r="IFV24" s="220"/>
      <c r="IFW24" s="220"/>
      <c r="IFX24" s="220"/>
      <c r="IFY24" s="220"/>
      <c r="IFZ24" s="220"/>
      <c r="IGA24" s="220"/>
      <c r="IGB24" s="220"/>
      <c r="IGC24" s="220"/>
      <c r="IGD24" s="220"/>
      <c r="IGE24" s="220"/>
      <c r="IGF24" s="220"/>
      <c r="IGG24" s="220"/>
      <c r="IGH24" s="220"/>
      <c r="IGI24" s="220"/>
      <c r="IGJ24" s="220"/>
      <c r="IGK24" s="220"/>
      <c r="IGL24" s="220"/>
      <c r="IGM24" s="220"/>
      <c r="IGN24" s="220"/>
      <c r="IGO24" s="220"/>
      <c r="IGP24" s="220"/>
      <c r="IGQ24" s="220"/>
      <c r="IGR24" s="220"/>
      <c r="IGS24" s="220"/>
      <c r="IGT24" s="220"/>
      <c r="IGU24" s="220"/>
      <c r="IGV24" s="220"/>
      <c r="IGW24" s="220"/>
      <c r="IGX24" s="220"/>
      <c r="IGY24" s="220"/>
      <c r="IGZ24" s="220"/>
      <c r="IHA24" s="220"/>
      <c r="IHB24" s="220"/>
      <c r="IHC24" s="220"/>
      <c r="IHD24" s="220"/>
      <c r="IHE24" s="220"/>
      <c r="IHF24" s="220"/>
      <c r="IHG24" s="220"/>
      <c r="IHH24" s="220"/>
      <c r="IHI24" s="220"/>
      <c r="IHJ24" s="220"/>
      <c r="IHK24" s="220"/>
      <c r="IHL24" s="220"/>
      <c r="IHM24" s="220"/>
      <c r="IHN24" s="220"/>
      <c r="IHO24" s="220"/>
      <c r="IHP24" s="220"/>
      <c r="IHQ24" s="220"/>
      <c r="IHR24" s="220"/>
      <c r="IHS24" s="220"/>
      <c r="IHT24" s="220"/>
      <c r="IHU24" s="220"/>
      <c r="IHV24" s="220"/>
      <c r="IHW24" s="220"/>
      <c r="IHX24" s="220"/>
      <c r="IHY24" s="220"/>
      <c r="IHZ24" s="220"/>
      <c r="IIA24" s="220"/>
      <c r="IIB24" s="220"/>
      <c r="IIC24" s="220"/>
      <c r="IID24" s="220"/>
      <c r="IIE24" s="220"/>
      <c r="IIF24" s="220"/>
      <c r="IIG24" s="220"/>
      <c r="IIH24" s="220"/>
      <c r="III24" s="220"/>
      <c r="IIJ24" s="220"/>
      <c r="IIK24" s="220"/>
      <c r="IIL24" s="220"/>
      <c r="IIM24" s="220"/>
      <c r="IIN24" s="220"/>
      <c r="IIO24" s="220"/>
      <c r="IIP24" s="220"/>
      <c r="IIQ24" s="220"/>
      <c r="IIR24" s="220"/>
      <c r="IIS24" s="220"/>
      <c r="IIT24" s="220"/>
      <c r="IIU24" s="220"/>
      <c r="IIV24" s="220"/>
      <c r="IIW24" s="220"/>
      <c r="IIX24" s="220"/>
      <c r="IIY24" s="220"/>
      <c r="IIZ24" s="220"/>
      <c r="IJA24" s="220"/>
      <c r="IJB24" s="220"/>
      <c r="IJC24" s="220"/>
      <c r="IJD24" s="220"/>
      <c r="IJE24" s="220"/>
      <c r="IJF24" s="220"/>
      <c r="IJG24" s="220"/>
      <c r="IJH24" s="220"/>
      <c r="IJI24" s="220"/>
      <c r="IJJ24" s="220"/>
      <c r="IJK24" s="220"/>
      <c r="IJL24" s="220"/>
      <c r="IJM24" s="220"/>
      <c r="IJN24" s="220"/>
      <c r="IJO24" s="220"/>
      <c r="IJP24" s="220"/>
      <c r="IJQ24" s="220"/>
      <c r="IJR24" s="220"/>
      <c r="IJS24" s="220"/>
      <c r="IJT24" s="220"/>
      <c r="IJU24" s="220"/>
      <c r="IJV24" s="220"/>
      <c r="IJW24" s="220"/>
      <c r="IJX24" s="220"/>
      <c r="IJY24" s="220"/>
      <c r="IJZ24" s="220"/>
      <c r="IKA24" s="220"/>
      <c r="IKB24" s="220"/>
      <c r="IKC24" s="220"/>
      <c r="IKD24" s="220"/>
      <c r="IKE24" s="220"/>
      <c r="IKF24" s="220"/>
      <c r="IKG24" s="220"/>
      <c r="IKH24" s="220"/>
      <c r="IKI24" s="220"/>
      <c r="IKJ24" s="220"/>
      <c r="IKK24" s="220"/>
      <c r="IKL24" s="220"/>
      <c r="IKM24" s="220"/>
      <c r="IKN24" s="220"/>
      <c r="IKO24" s="220"/>
      <c r="IKP24" s="220"/>
      <c r="IKQ24" s="220"/>
      <c r="IKR24" s="220"/>
      <c r="IKS24" s="220"/>
      <c r="IKT24" s="220"/>
      <c r="IKU24" s="220"/>
      <c r="IKV24" s="220"/>
      <c r="IKW24" s="220"/>
      <c r="IKX24" s="220"/>
      <c r="IKY24" s="220"/>
      <c r="IKZ24" s="220"/>
      <c r="ILA24" s="220"/>
      <c r="ILB24" s="220"/>
      <c r="ILC24" s="220"/>
      <c r="ILD24" s="220"/>
      <c r="ILE24" s="220"/>
      <c r="ILF24" s="220"/>
      <c r="ILG24" s="220"/>
      <c r="ILH24" s="220"/>
      <c r="ILI24" s="220"/>
      <c r="ILJ24" s="220"/>
      <c r="ILK24" s="220"/>
      <c r="ILL24" s="220"/>
      <c r="ILM24" s="220"/>
      <c r="ILN24" s="220"/>
      <c r="ILO24" s="220"/>
      <c r="ILP24" s="220"/>
      <c r="ILQ24" s="220"/>
      <c r="ILR24" s="220"/>
      <c r="ILS24" s="220"/>
      <c r="ILT24" s="220"/>
      <c r="ILU24" s="220"/>
      <c r="ILV24" s="220"/>
      <c r="ILW24" s="220"/>
      <c r="ILX24" s="220"/>
      <c r="ILY24" s="220"/>
      <c r="ILZ24" s="220"/>
      <c r="IMA24" s="220"/>
      <c r="IMB24" s="220"/>
      <c r="IMC24" s="220"/>
      <c r="IMD24" s="220"/>
      <c r="IME24" s="220"/>
      <c r="IMF24" s="220"/>
      <c r="IMG24" s="220"/>
      <c r="IMH24" s="220"/>
      <c r="IMI24" s="220"/>
      <c r="IMJ24" s="220"/>
      <c r="IMK24" s="220"/>
      <c r="IML24" s="220"/>
      <c r="IMM24" s="220"/>
      <c r="IMN24" s="220"/>
      <c r="IMO24" s="220"/>
      <c r="IMP24" s="220"/>
      <c r="IMQ24" s="220"/>
      <c r="IMR24" s="220"/>
      <c r="IMS24" s="220"/>
      <c r="IMT24" s="220"/>
      <c r="IMU24" s="220"/>
      <c r="IMV24" s="220"/>
      <c r="IMW24" s="220"/>
      <c r="IMX24" s="220"/>
      <c r="IMY24" s="220"/>
      <c r="IMZ24" s="220"/>
      <c r="INA24" s="220"/>
      <c r="INB24" s="220"/>
      <c r="INC24" s="220"/>
      <c r="IND24" s="220"/>
      <c r="INE24" s="220"/>
      <c r="INF24" s="220"/>
      <c r="ING24" s="220"/>
      <c r="INH24" s="220"/>
      <c r="INI24" s="220"/>
      <c r="INJ24" s="220"/>
      <c r="INK24" s="220"/>
      <c r="INL24" s="220"/>
      <c r="INM24" s="220"/>
      <c r="INN24" s="220"/>
      <c r="INO24" s="220"/>
      <c r="INP24" s="220"/>
      <c r="INQ24" s="220"/>
      <c r="INR24" s="220"/>
      <c r="INS24" s="220"/>
      <c r="INT24" s="220"/>
      <c r="INU24" s="220"/>
      <c r="INV24" s="220"/>
      <c r="INW24" s="220"/>
      <c r="INX24" s="220"/>
      <c r="INY24" s="220"/>
      <c r="INZ24" s="220"/>
      <c r="IOA24" s="220"/>
      <c r="IOB24" s="220"/>
      <c r="IOC24" s="220"/>
      <c r="IOD24" s="220"/>
      <c r="IOE24" s="220"/>
      <c r="IOF24" s="220"/>
      <c r="IOG24" s="220"/>
      <c r="IOH24" s="220"/>
      <c r="IOI24" s="220"/>
      <c r="IOJ24" s="220"/>
      <c r="IOK24" s="220"/>
      <c r="IOL24" s="220"/>
      <c r="IOM24" s="220"/>
      <c r="ION24" s="220"/>
      <c r="IOO24" s="220"/>
      <c r="IOP24" s="220"/>
      <c r="IOQ24" s="220"/>
      <c r="IOR24" s="220"/>
      <c r="IOS24" s="220"/>
      <c r="IOT24" s="220"/>
      <c r="IOU24" s="220"/>
      <c r="IOV24" s="220"/>
      <c r="IOW24" s="220"/>
      <c r="IOX24" s="220"/>
      <c r="IOY24" s="220"/>
      <c r="IOZ24" s="220"/>
      <c r="IPA24" s="220"/>
      <c r="IPB24" s="220"/>
      <c r="IPC24" s="220"/>
      <c r="IPD24" s="220"/>
      <c r="IPE24" s="220"/>
      <c r="IPF24" s="220"/>
      <c r="IPG24" s="220"/>
      <c r="IPH24" s="220"/>
      <c r="IPI24" s="220"/>
      <c r="IPJ24" s="220"/>
      <c r="IPK24" s="220"/>
      <c r="IPL24" s="220"/>
      <c r="IPM24" s="220"/>
      <c r="IPN24" s="220"/>
      <c r="IPO24" s="220"/>
      <c r="IPP24" s="220"/>
      <c r="IPQ24" s="220"/>
      <c r="IPR24" s="220"/>
      <c r="IPS24" s="220"/>
      <c r="IPT24" s="220"/>
      <c r="IPU24" s="220"/>
      <c r="IPV24" s="220"/>
      <c r="IPW24" s="220"/>
      <c r="IPX24" s="220"/>
      <c r="IPY24" s="220"/>
      <c r="IPZ24" s="220"/>
      <c r="IQA24" s="220"/>
      <c r="IQB24" s="220"/>
      <c r="IQC24" s="220"/>
      <c r="IQD24" s="220"/>
      <c r="IQE24" s="220"/>
      <c r="IQF24" s="220"/>
      <c r="IQG24" s="220"/>
      <c r="IQH24" s="220"/>
      <c r="IQI24" s="220"/>
      <c r="IQJ24" s="220"/>
      <c r="IQK24" s="220"/>
      <c r="IQL24" s="220"/>
      <c r="IQM24" s="220"/>
      <c r="IQN24" s="220"/>
      <c r="IQO24" s="220"/>
      <c r="IQP24" s="220"/>
      <c r="IQQ24" s="220"/>
      <c r="IQR24" s="220"/>
      <c r="IQS24" s="220"/>
      <c r="IQT24" s="220"/>
      <c r="IQU24" s="220"/>
      <c r="IQV24" s="220"/>
      <c r="IQW24" s="220"/>
      <c r="IQX24" s="220"/>
      <c r="IQY24" s="220"/>
      <c r="IQZ24" s="220"/>
      <c r="IRA24" s="220"/>
      <c r="IRB24" s="220"/>
      <c r="IRC24" s="220"/>
      <c r="IRD24" s="220"/>
      <c r="IRE24" s="220"/>
      <c r="IRF24" s="220"/>
      <c r="IRG24" s="220"/>
      <c r="IRH24" s="220"/>
      <c r="IRI24" s="220"/>
      <c r="IRJ24" s="220"/>
      <c r="IRK24" s="220"/>
      <c r="IRL24" s="220"/>
      <c r="IRM24" s="220"/>
      <c r="IRN24" s="220"/>
      <c r="IRO24" s="220"/>
      <c r="IRP24" s="220"/>
      <c r="IRQ24" s="220"/>
      <c r="IRR24" s="220"/>
      <c r="IRS24" s="220"/>
      <c r="IRT24" s="220"/>
      <c r="IRU24" s="220"/>
      <c r="IRV24" s="220"/>
      <c r="IRW24" s="220"/>
      <c r="IRX24" s="220"/>
      <c r="IRY24" s="220"/>
      <c r="IRZ24" s="220"/>
      <c r="ISA24" s="220"/>
      <c r="ISB24" s="220"/>
      <c r="ISC24" s="220"/>
      <c r="ISD24" s="220"/>
      <c r="ISE24" s="220"/>
      <c r="ISF24" s="220"/>
      <c r="ISG24" s="220"/>
      <c r="ISH24" s="220"/>
      <c r="ISI24" s="220"/>
      <c r="ISJ24" s="220"/>
      <c r="ISK24" s="220"/>
      <c r="ISL24" s="220"/>
      <c r="ISM24" s="220"/>
      <c r="ISN24" s="220"/>
      <c r="ISO24" s="220"/>
      <c r="ISP24" s="220"/>
      <c r="ISQ24" s="220"/>
      <c r="ISR24" s="220"/>
      <c r="ISS24" s="220"/>
      <c r="IST24" s="220"/>
      <c r="ISU24" s="220"/>
      <c r="ISV24" s="220"/>
      <c r="ISW24" s="220"/>
      <c r="ISX24" s="220"/>
      <c r="ISY24" s="220"/>
      <c r="ISZ24" s="220"/>
      <c r="ITA24" s="220"/>
      <c r="ITB24" s="220"/>
      <c r="ITC24" s="220"/>
      <c r="ITD24" s="220"/>
      <c r="ITE24" s="220"/>
      <c r="ITF24" s="220"/>
      <c r="ITG24" s="220"/>
      <c r="ITH24" s="220"/>
      <c r="ITI24" s="220"/>
      <c r="ITJ24" s="220"/>
      <c r="ITK24" s="220"/>
      <c r="ITL24" s="220"/>
      <c r="ITM24" s="220"/>
      <c r="ITN24" s="220"/>
      <c r="ITO24" s="220"/>
      <c r="ITP24" s="220"/>
      <c r="ITQ24" s="220"/>
      <c r="ITR24" s="220"/>
      <c r="ITS24" s="220"/>
      <c r="ITT24" s="220"/>
      <c r="ITU24" s="220"/>
      <c r="ITV24" s="220"/>
      <c r="ITW24" s="220"/>
      <c r="ITX24" s="220"/>
      <c r="ITY24" s="220"/>
      <c r="ITZ24" s="220"/>
      <c r="IUA24" s="220"/>
      <c r="IUB24" s="220"/>
      <c r="IUC24" s="220"/>
      <c r="IUD24" s="220"/>
      <c r="IUE24" s="220"/>
      <c r="IUF24" s="220"/>
      <c r="IUG24" s="220"/>
      <c r="IUH24" s="220"/>
      <c r="IUI24" s="220"/>
      <c r="IUJ24" s="220"/>
      <c r="IUK24" s="220"/>
      <c r="IUL24" s="220"/>
      <c r="IUM24" s="220"/>
      <c r="IUN24" s="220"/>
      <c r="IUO24" s="220"/>
      <c r="IUP24" s="220"/>
      <c r="IUQ24" s="220"/>
      <c r="IUR24" s="220"/>
      <c r="IUS24" s="220"/>
      <c r="IUT24" s="220"/>
      <c r="IUU24" s="220"/>
      <c r="IUV24" s="220"/>
      <c r="IUW24" s="220"/>
      <c r="IUX24" s="220"/>
      <c r="IUY24" s="220"/>
      <c r="IUZ24" s="220"/>
      <c r="IVA24" s="220"/>
      <c r="IVB24" s="220"/>
      <c r="IVC24" s="220"/>
      <c r="IVD24" s="220"/>
      <c r="IVE24" s="220"/>
      <c r="IVF24" s="220"/>
      <c r="IVG24" s="220"/>
      <c r="IVH24" s="220"/>
      <c r="IVI24" s="220"/>
      <c r="IVJ24" s="220"/>
      <c r="IVK24" s="220"/>
      <c r="IVL24" s="220"/>
      <c r="IVM24" s="220"/>
      <c r="IVN24" s="220"/>
      <c r="IVO24" s="220"/>
      <c r="IVP24" s="220"/>
      <c r="IVQ24" s="220"/>
      <c r="IVR24" s="220"/>
      <c r="IVS24" s="220"/>
      <c r="IVT24" s="220"/>
      <c r="IVU24" s="220"/>
      <c r="IVV24" s="220"/>
      <c r="IVW24" s="220"/>
      <c r="IVX24" s="220"/>
      <c r="IVY24" s="220"/>
      <c r="IVZ24" s="220"/>
      <c r="IWA24" s="220"/>
      <c r="IWB24" s="220"/>
      <c r="IWC24" s="220"/>
      <c r="IWD24" s="220"/>
      <c r="IWE24" s="220"/>
      <c r="IWF24" s="220"/>
      <c r="IWG24" s="220"/>
      <c r="IWH24" s="220"/>
      <c r="IWI24" s="220"/>
      <c r="IWJ24" s="220"/>
      <c r="IWK24" s="220"/>
      <c r="IWL24" s="220"/>
      <c r="IWM24" s="220"/>
      <c r="IWN24" s="220"/>
      <c r="IWO24" s="220"/>
      <c r="IWP24" s="220"/>
      <c r="IWQ24" s="220"/>
      <c r="IWR24" s="220"/>
      <c r="IWS24" s="220"/>
      <c r="IWT24" s="220"/>
      <c r="IWU24" s="220"/>
      <c r="IWV24" s="220"/>
      <c r="IWW24" s="220"/>
      <c r="IWX24" s="220"/>
      <c r="IWY24" s="220"/>
      <c r="IWZ24" s="220"/>
      <c r="IXA24" s="220"/>
      <c r="IXB24" s="220"/>
      <c r="IXC24" s="220"/>
      <c r="IXD24" s="220"/>
      <c r="IXE24" s="220"/>
      <c r="IXF24" s="220"/>
      <c r="IXG24" s="220"/>
      <c r="IXH24" s="220"/>
      <c r="IXI24" s="220"/>
      <c r="IXJ24" s="220"/>
      <c r="IXK24" s="220"/>
      <c r="IXL24" s="220"/>
      <c r="IXM24" s="220"/>
      <c r="IXN24" s="220"/>
      <c r="IXO24" s="220"/>
      <c r="IXP24" s="220"/>
      <c r="IXQ24" s="220"/>
      <c r="IXR24" s="220"/>
      <c r="IXS24" s="220"/>
      <c r="IXT24" s="220"/>
      <c r="IXU24" s="220"/>
      <c r="IXV24" s="220"/>
      <c r="IXW24" s="220"/>
      <c r="IXX24" s="220"/>
      <c r="IXY24" s="220"/>
      <c r="IXZ24" s="220"/>
      <c r="IYA24" s="220"/>
      <c r="IYB24" s="220"/>
      <c r="IYC24" s="220"/>
      <c r="IYD24" s="220"/>
      <c r="IYE24" s="220"/>
      <c r="IYF24" s="220"/>
      <c r="IYG24" s="220"/>
      <c r="IYH24" s="220"/>
      <c r="IYI24" s="220"/>
      <c r="IYJ24" s="220"/>
      <c r="IYK24" s="220"/>
      <c r="IYL24" s="220"/>
      <c r="IYM24" s="220"/>
      <c r="IYN24" s="220"/>
      <c r="IYO24" s="220"/>
      <c r="IYP24" s="220"/>
      <c r="IYQ24" s="220"/>
      <c r="IYR24" s="220"/>
      <c r="IYS24" s="220"/>
      <c r="IYT24" s="220"/>
      <c r="IYU24" s="220"/>
      <c r="IYV24" s="220"/>
      <c r="IYW24" s="220"/>
      <c r="IYX24" s="220"/>
      <c r="IYY24" s="220"/>
      <c r="IYZ24" s="220"/>
      <c r="IZA24" s="220"/>
      <c r="IZB24" s="220"/>
      <c r="IZC24" s="220"/>
      <c r="IZD24" s="220"/>
      <c r="IZE24" s="220"/>
      <c r="IZF24" s="220"/>
      <c r="IZG24" s="220"/>
      <c r="IZH24" s="220"/>
      <c r="IZI24" s="220"/>
      <c r="IZJ24" s="220"/>
      <c r="IZK24" s="220"/>
      <c r="IZL24" s="220"/>
      <c r="IZM24" s="220"/>
      <c r="IZN24" s="220"/>
      <c r="IZO24" s="220"/>
      <c r="IZP24" s="220"/>
      <c r="IZQ24" s="220"/>
      <c r="IZR24" s="220"/>
      <c r="IZS24" s="220"/>
      <c r="IZT24" s="220"/>
      <c r="IZU24" s="220"/>
      <c r="IZV24" s="220"/>
      <c r="IZW24" s="220"/>
      <c r="IZX24" s="220"/>
      <c r="IZY24" s="220"/>
      <c r="IZZ24" s="220"/>
      <c r="JAA24" s="220"/>
      <c r="JAB24" s="220"/>
      <c r="JAC24" s="220"/>
      <c r="JAD24" s="220"/>
      <c r="JAE24" s="220"/>
      <c r="JAF24" s="220"/>
      <c r="JAG24" s="220"/>
      <c r="JAH24" s="220"/>
      <c r="JAI24" s="220"/>
      <c r="JAJ24" s="220"/>
      <c r="JAK24" s="220"/>
      <c r="JAL24" s="220"/>
      <c r="JAM24" s="220"/>
      <c r="JAN24" s="220"/>
      <c r="JAO24" s="220"/>
      <c r="JAP24" s="220"/>
      <c r="JAQ24" s="220"/>
      <c r="JAR24" s="220"/>
      <c r="JAS24" s="220"/>
      <c r="JAT24" s="220"/>
      <c r="JAU24" s="220"/>
      <c r="JAV24" s="220"/>
      <c r="JAW24" s="220"/>
      <c r="JAX24" s="220"/>
      <c r="JAY24" s="220"/>
      <c r="JAZ24" s="220"/>
      <c r="JBA24" s="220"/>
      <c r="JBB24" s="220"/>
      <c r="JBC24" s="220"/>
      <c r="JBD24" s="220"/>
      <c r="JBE24" s="220"/>
      <c r="JBF24" s="220"/>
      <c r="JBG24" s="220"/>
      <c r="JBH24" s="220"/>
      <c r="JBI24" s="220"/>
      <c r="JBJ24" s="220"/>
      <c r="JBK24" s="220"/>
      <c r="JBL24" s="220"/>
      <c r="JBM24" s="220"/>
      <c r="JBN24" s="220"/>
      <c r="JBO24" s="220"/>
      <c r="JBP24" s="220"/>
      <c r="JBQ24" s="220"/>
      <c r="JBR24" s="220"/>
      <c r="JBS24" s="220"/>
      <c r="JBT24" s="220"/>
      <c r="JBU24" s="220"/>
      <c r="JBV24" s="220"/>
      <c r="JBW24" s="220"/>
      <c r="JBX24" s="220"/>
      <c r="JBY24" s="220"/>
      <c r="JBZ24" s="220"/>
      <c r="JCA24" s="220"/>
      <c r="JCB24" s="220"/>
      <c r="JCC24" s="220"/>
      <c r="JCD24" s="220"/>
      <c r="JCE24" s="220"/>
      <c r="JCF24" s="220"/>
      <c r="JCG24" s="220"/>
      <c r="JCH24" s="220"/>
      <c r="JCI24" s="220"/>
      <c r="JCJ24" s="220"/>
      <c r="JCK24" s="220"/>
      <c r="JCL24" s="220"/>
      <c r="JCM24" s="220"/>
      <c r="JCN24" s="220"/>
      <c r="JCO24" s="220"/>
      <c r="JCP24" s="220"/>
      <c r="JCQ24" s="220"/>
      <c r="JCR24" s="220"/>
      <c r="JCS24" s="220"/>
      <c r="JCT24" s="220"/>
      <c r="JCU24" s="220"/>
      <c r="JCV24" s="220"/>
      <c r="JCW24" s="220"/>
      <c r="JCX24" s="220"/>
      <c r="JCY24" s="220"/>
      <c r="JCZ24" s="220"/>
      <c r="JDA24" s="220"/>
      <c r="JDB24" s="220"/>
      <c r="JDC24" s="220"/>
      <c r="JDD24" s="220"/>
      <c r="JDE24" s="220"/>
      <c r="JDF24" s="220"/>
      <c r="JDG24" s="220"/>
      <c r="JDH24" s="220"/>
      <c r="JDI24" s="220"/>
      <c r="JDJ24" s="220"/>
      <c r="JDK24" s="220"/>
      <c r="JDL24" s="220"/>
      <c r="JDM24" s="220"/>
      <c r="JDN24" s="220"/>
      <c r="JDO24" s="220"/>
      <c r="JDP24" s="220"/>
      <c r="JDQ24" s="220"/>
      <c r="JDR24" s="220"/>
      <c r="JDS24" s="220"/>
      <c r="JDT24" s="220"/>
      <c r="JDU24" s="220"/>
      <c r="JDV24" s="220"/>
      <c r="JDW24" s="220"/>
      <c r="JDX24" s="220"/>
      <c r="JDY24" s="220"/>
      <c r="JDZ24" s="220"/>
      <c r="JEA24" s="220"/>
      <c r="JEB24" s="220"/>
      <c r="JEC24" s="220"/>
      <c r="JED24" s="220"/>
      <c r="JEE24" s="220"/>
      <c r="JEF24" s="220"/>
      <c r="JEG24" s="220"/>
      <c r="JEH24" s="220"/>
      <c r="JEI24" s="220"/>
      <c r="JEJ24" s="220"/>
      <c r="JEK24" s="220"/>
      <c r="JEL24" s="220"/>
      <c r="JEM24" s="220"/>
      <c r="JEN24" s="220"/>
      <c r="JEO24" s="220"/>
      <c r="JEP24" s="220"/>
      <c r="JEQ24" s="220"/>
      <c r="JER24" s="220"/>
      <c r="JES24" s="220"/>
      <c r="JET24" s="220"/>
      <c r="JEU24" s="220"/>
      <c r="JEV24" s="220"/>
      <c r="JEW24" s="220"/>
      <c r="JEX24" s="220"/>
      <c r="JEY24" s="220"/>
      <c r="JEZ24" s="220"/>
      <c r="JFA24" s="220"/>
      <c r="JFB24" s="220"/>
      <c r="JFC24" s="220"/>
      <c r="JFD24" s="220"/>
      <c r="JFE24" s="220"/>
      <c r="JFF24" s="220"/>
      <c r="JFG24" s="220"/>
      <c r="JFH24" s="220"/>
      <c r="JFI24" s="220"/>
      <c r="JFJ24" s="220"/>
      <c r="JFK24" s="220"/>
      <c r="JFL24" s="220"/>
      <c r="JFM24" s="220"/>
      <c r="JFN24" s="220"/>
      <c r="JFO24" s="220"/>
      <c r="JFP24" s="220"/>
      <c r="JFQ24" s="220"/>
      <c r="JFR24" s="220"/>
      <c r="JFS24" s="220"/>
      <c r="JFT24" s="220"/>
      <c r="JFU24" s="220"/>
      <c r="JFV24" s="220"/>
      <c r="JFW24" s="220"/>
      <c r="JFX24" s="220"/>
      <c r="JFY24" s="220"/>
      <c r="JFZ24" s="220"/>
      <c r="JGA24" s="220"/>
      <c r="JGB24" s="220"/>
      <c r="JGC24" s="220"/>
      <c r="JGD24" s="220"/>
      <c r="JGE24" s="220"/>
      <c r="JGF24" s="220"/>
      <c r="JGG24" s="220"/>
      <c r="JGH24" s="220"/>
      <c r="JGI24" s="220"/>
      <c r="JGJ24" s="220"/>
      <c r="JGK24" s="220"/>
      <c r="JGL24" s="220"/>
      <c r="JGM24" s="220"/>
      <c r="JGN24" s="220"/>
      <c r="JGO24" s="220"/>
      <c r="JGP24" s="220"/>
      <c r="JGQ24" s="220"/>
      <c r="JGR24" s="220"/>
      <c r="JGS24" s="220"/>
      <c r="JGT24" s="220"/>
      <c r="JGU24" s="220"/>
      <c r="JGV24" s="220"/>
      <c r="JGW24" s="220"/>
      <c r="JGX24" s="220"/>
      <c r="JGY24" s="220"/>
      <c r="JGZ24" s="220"/>
      <c r="JHA24" s="220"/>
      <c r="JHB24" s="220"/>
      <c r="JHC24" s="220"/>
      <c r="JHD24" s="220"/>
      <c r="JHE24" s="220"/>
      <c r="JHF24" s="220"/>
      <c r="JHG24" s="220"/>
      <c r="JHH24" s="220"/>
      <c r="JHI24" s="220"/>
      <c r="JHJ24" s="220"/>
      <c r="JHK24" s="220"/>
      <c r="JHL24" s="220"/>
      <c r="JHM24" s="220"/>
      <c r="JHN24" s="220"/>
      <c r="JHO24" s="220"/>
      <c r="JHP24" s="220"/>
      <c r="JHQ24" s="220"/>
      <c r="JHR24" s="220"/>
      <c r="JHS24" s="220"/>
      <c r="JHT24" s="220"/>
      <c r="JHU24" s="220"/>
      <c r="JHV24" s="220"/>
      <c r="JHW24" s="220"/>
      <c r="JHX24" s="220"/>
      <c r="JHY24" s="220"/>
      <c r="JHZ24" s="220"/>
      <c r="JIA24" s="220"/>
      <c r="JIB24" s="220"/>
      <c r="JIC24" s="220"/>
      <c r="JID24" s="220"/>
      <c r="JIE24" s="220"/>
      <c r="JIF24" s="220"/>
      <c r="JIG24" s="220"/>
      <c r="JIH24" s="220"/>
      <c r="JII24" s="220"/>
      <c r="JIJ24" s="220"/>
      <c r="JIK24" s="220"/>
      <c r="JIL24" s="220"/>
      <c r="JIM24" s="220"/>
      <c r="JIN24" s="220"/>
      <c r="JIO24" s="220"/>
      <c r="JIP24" s="220"/>
      <c r="JIQ24" s="220"/>
      <c r="JIR24" s="220"/>
      <c r="JIS24" s="220"/>
      <c r="JIT24" s="220"/>
      <c r="JIU24" s="220"/>
      <c r="JIV24" s="220"/>
      <c r="JIW24" s="220"/>
      <c r="JIX24" s="220"/>
      <c r="JIY24" s="220"/>
      <c r="JIZ24" s="220"/>
      <c r="JJA24" s="220"/>
      <c r="JJB24" s="220"/>
      <c r="JJC24" s="220"/>
      <c r="JJD24" s="220"/>
      <c r="JJE24" s="220"/>
      <c r="JJF24" s="220"/>
      <c r="JJG24" s="220"/>
      <c r="JJH24" s="220"/>
      <c r="JJI24" s="220"/>
      <c r="JJJ24" s="220"/>
      <c r="JJK24" s="220"/>
      <c r="JJL24" s="220"/>
      <c r="JJM24" s="220"/>
      <c r="JJN24" s="220"/>
      <c r="JJO24" s="220"/>
      <c r="JJP24" s="220"/>
      <c r="JJQ24" s="220"/>
      <c r="JJR24" s="220"/>
      <c r="JJS24" s="220"/>
      <c r="JJT24" s="220"/>
      <c r="JJU24" s="220"/>
      <c r="JJV24" s="220"/>
      <c r="JJW24" s="220"/>
      <c r="JJX24" s="220"/>
      <c r="JJY24" s="220"/>
      <c r="JJZ24" s="220"/>
      <c r="JKA24" s="220"/>
      <c r="JKB24" s="220"/>
      <c r="JKC24" s="220"/>
      <c r="JKD24" s="220"/>
      <c r="JKE24" s="220"/>
      <c r="JKF24" s="220"/>
      <c r="JKG24" s="220"/>
      <c r="JKH24" s="220"/>
      <c r="JKI24" s="220"/>
      <c r="JKJ24" s="220"/>
      <c r="JKK24" s="220"/>
      <c r="JKL24" s="220"/>
      <c r="JKM24" s="220"/>
      <c r="JKN24" s="220"/>
      <c r="JKO24" s="220"/>
      <c r="JKP24" s="220"/>
      <c r="JKQ24" s="220"/>
      <c r="JKR24" s="220"/>
      <c r="JKS24" s="220"/>
      <c r="JKT24" s="220"/>
      <c r="JKU24" s="220"/>
      <c r="JKV24" s="220"/>
      <c r="JKW24" s="220"/>
      <c r="JKX24" s="220"/>
      <c r="JKY24" s="220"/>
      <c r="JKZ24" s="220"/>
      <c r="JLA24" s="220"/>
      <c r="JLB24" s="220"/>
      <c r="JLC24" s="220"/>
      <c r="JLD24" s="220"/>
      <c r="JLE24" s="220"/>
      <c r="JLF24" s="220"/>
      <c r="JLG24" s="220"/>
      <c r="JLH24" s="220"/>
      <c r="JLI24" s="220"/>
      <c r="JLJ24" s="220"/>
      <c r="JLK24" s="220"/>
      <c r="JLL24" s="220"/>
      <c r="JLM24" s="220"/>
      <c r="JLN24" s="220"/>
      <c r="JLO24" s="220"/>
      <c r="JLP24" s="220"/>
      <c r="JLQ24" s="220"/>
      <c r="JLR24" s="220"/>
      <c r="JLS24" s="220"/>
      <c r="JLT24" s="220"/>
      <c r="JLU24" s="220"/>
      <c r="JLV24" s="220"/>
      <c r="JLW24" s="220"/>
      <c r="JLX24" s="220"/>
      <c r="JLY24" s="220"/>
      <c r="JLZ24" s="220"/>
      <c r="JMA24" s="220"/>
      <c r="JMB24" s="220"/>
      <c r="JMC24" s="220"/>
      <c r="JMD24" s="220"/>
      <c r="JME24" s="220"/>
      <c r="JMF24" s="220"/>
      <c r="JMG24" s="220"/>
      <c r="JMH24" s="220"/>
      <c r="JMI24" s="220"/>
      <c r="JMJ24" s="220"/>
      <c r="JMK24" s="220"/>
      <c r="JML24" s="220"/>
      <c r="JMM24" s="220"/>
      <c r="JMN24" s="220"/>
      <c r="JMO24" s="220"/>
      <c r="JMP24" s="220"/>
      <c r="JMQ24" s="220"/>
      <c r="JMR24" s="220"/>
      <c r="JMS24" s="220"/>
      <c r="JMT24" s="220"/>
      <c r="JMU24" s="220"/>
      <c r="JMV24" s="220"/>
      <c r="JMW24" s="220"/>
      <c r="JMX24" s="220"/>
      <c r="JMY24" s="220"/>
      <c r="JMZ24" s="220"/>
      <c r="JNA24" s="220"/>
      <c r="JNB24" s="220"/>
      <c r="JNC24" s="220"/>
      <c r="JND24" s="220"/>
      <c r="JNE24" s="220"/>
      <c r="JNF24" s="220"/>
      <c r="JNG24" s="220"/>
      <c r="JNH24" s="220"/>
      <c r="JNI24" s="220"/>
      <c r="JNJ24" s="220"/>
      <c r="JNK24" s="220"/>
      <c r="JNL24" s="220"/>
      <c r="JNM24" s="220"/>
      <c r="JNN24" s="220"/>
      <c r="JNO24" s="220"/>
      <c r="JNP24" s="220"/>
      <c r="JNQ24" s="220"/>
      <c r="JNR24" s="220"/>
      <c r="JNS24" s="220"/>
      <c r="JNT24" s="220"/>
      <c r="JNU24" s="220"/>
      <c r="JNV24" s="220"/>
      <c r="JNW24" s="220"/>
      <c r="JNX24" s="220"/>
      <c r="JNY24" s="220"/>
      <c r="JNZ24" s="220"/>
      <c r="JOA24" s="220"/>
      <c r="JOB24" s="220"/>
      <c r="JOC24" s="220"/>
      <c r="JOD24" s="220"/>
      <c r="JOE24" s="220"/>
      <c r="JOF24" s="220"/>
      <c r="JOG24" s="220"/>
      <c r="JOH24" s="220"/>
      <c r="JOI24" s="220"/>
      <c r="JOJ24" s="220"/>
      <c r="JOK24" s="220"/>
      <c r="JOL24" s="220"/>
      <c r="JOM24" s="220"/>
      <c r="JON24" s="220"/>
      <c r="JOO24" s="220"/>
      <c r="JOP24" s="220"/>
      <c r="JOQ24" s="220"/>
      <c r="JOR24" s="220"/>
      <c r="JOS24" s="220"/>
      <c r="JOT24" s="220"/>
      <c r="JOU24" s="220"/>
      <c r="JOV24" s="220"/>
      <c r="JOW24" s="220"/>
      <c r="JOX24" s="220"/>
      <c r="JOY24" s="220"/>
      <c r="JOZ24" s="220"/>
      <c r="JPA24" s="220"/>
      <c r="JPB24" s="220"/>
      <c r="JPC24" s="220"/>
      <c r="JPD24" s="220"/>
      <c r="JPE24" s="220"/>
      <c r="JPF24" s="220"/>
      <c r="JPG24" s="220"/>
      <c r="JPH24" s="220"/>
      <c r="JPI24" s="220"/>
      <c r="JPJ24" s="220"/>
      <c r="JPK24" s="220"/>
      <c r="JPL24" s="220"/>
      <c r="JPM24" s="220"/>
      <c r="JPN24" s="220"/>
      <c r="JPO24" s="220"/>
      <c r="JPP24" s="220"/>
      <c r="JPQ24" s="220"/>
      <c r="JPR24" s="220"/>
      <c r="JPS24" s="220"/>
      <c r="JPT24" s="220"/>
      <c r="JPU24" s="220"/>
      <c r="JPV24" s="220"/>
      <c r="JPW24" s="220"/>
      <c r="JPX24" s="220"/>
      <c r="JPY24" s="220"/>
      <c r="JPZ24" s="220"/>
      <c r="JQA24" s="220"/>
      <c r="JQB24" s="220"/>
      <c r="JQC24" s="220"/>
      <c r="JQD24" s="220"/>
      <c r="JQE24" s="220"/>
      <c r="JQF24" s="220"/>
      <c r="JQG24" s="220"/>
      <c r="JQH24" s="220"/>
      <c r="JQI24" s="220"/>
      <c r="JQJ24" s="220"/>
      <c r="JQK24" s="220"/>
      <c r="JQL24" s="220"/>
      <c r="JQM24" s="220"/>
      <c r="JQN24" s="220"/>
      <c r="JQO24" s="220"/>
      <c r="JQP24" s="220"/>
      <c r="JQQ24" s="220"/>
      <c r="JQR24" s="220"/>
      <c r="JQS24" s="220"/>
      <c r="JQT24" s="220"/>
      <c r="JQU24" s="220"/>
      <c r="JQV24" s="220"/>
      <c r="JQW24" s="220"/>
      <c r="JQX24" s="220"/>
      <c r="JQY24" s="220"/>
      <c r="JQZ24" s="220"/>
      <c r="JRA24" s="220"/>
      <c r="JRB24" s="220"/>
      <c r="JRC24" s="220"/>
      <c r="JRD24" s="220"/>
      <c r="JRE24" s="220"/>
      <c r="JRF24" s="220"/>
      <c r="JRG24" s="220"/>
      <c r="JRH24" s="220"/>
      <c r="JRI24" s="220"/>
      <c r="JRJ24" s="220"/>
      <c r="JRK24" s="220"/>
      <c r="JRL24" s="220"/>
      <c r="JRM24" s="220"/>
      <c r="JRN24" s="220"/>
      <c r="JRO24" s="220"/>
      <c r="JRP24" s="220"/>
      <c r="JRQ24" s="220"/>
      <c r="JRR24" s="220"/>
      <c r="JRS24" s="220"/>
      <c r="JRT24" s="220"/>
      <c r="JRU24" s="220"/>
      <c r="JRV24" s="220"/>
      <c r="JRW24" s="220"/>
      <c r="JRX24" s="220"/>
      <c r="JRY24" s="220"/>
      <c r="JRZ24" s="220"/>
      <c r="JSA24" s="220"/>
      <c r="JSB24" s="220"/>
      <c r="JSC24" s="220"/>
      <c r="JSD24" s="220"/>
      <c r="JSE24" s="220"/>
      <c r="JSF24" s="220"/>
      <c r="JSG24" s="220"/>
      <c r="JSH24" s="220"/>
      <c r="JSI24" s="220"/>
      <c r="JSJ24" s="220"/>
      <c r="JSK24" s="220"/>
      <c r="JSL24" s="220"/>
      <c r="JSM24" s="220"/>
      <c r="JSN24" s="220"/>
      <c r="JSO24" s="220"/>
      <c r="JSP24" s="220"/>
      <c r="JSQ24" s="220"/>
      <c r="JSR24" s="220"/>
      <c r="JSS24" s="220"/>
      <c r="JST24" s="220"/>
      <c r="JSU24" s="220"/>
      <c r="JSV24" s="220"/>
      <c r="JSW24" s="220"/>
      <c r="JSX24" s="220"/>
      <c r="JSY24" s="220"/>
      <c r="JSZ24" s="220"/>
      <c r="JTA24" s="220"/>
      <c r="JTB24" s="220"/>
      <c r="JTC24" s="220"/>
      <c r="JTD24" s="220"/>
      <c r="JTE24" s="220"/>
      <c r="JTF24" s="220"/>
      <c r="JTG24" s="220"/>
      <c r="JTH24" s="220"/>
      <c r="JTI24" s="220"/>
      <c r="JTJ24" s="220"/>
      <c r="JTK24" s="220"/>
      <c r="JTL24" s="220"/>
      <c r="JTM24" s="220"/>
      <c r="JTN24" s="220"/>
      <c r="JTO24" s="220"/>
      <c r="JTP24" s="220"/>
      <c r="JTQ24" s="220"/>
      <c r="JTR24" s="220"/>
      <c r="JTS24" s="220"/>
      <c r="JTT24" s="220"/>
      <c r="JTU24" s="220"/>
      <c r="JTV24" s="220"/>
      <c r="JTW24" s="220"/>
      <c r="JTX24" s="220"/>
      <c r="JTY24" s="220"/>
      <c r="JTZ24" s="220"/>
      <c r="JUA24" s="220"/>
      <c r="JUB24" s="220"/>
      <c r="JUC24" s="220"/>
      <c r="JUD24" s="220"/>
      <c r="JUE24" s="220"/>
      <c r="JUF24" s="220"/>
      <c r="JUG24" s="220"/>
      <c r="JUH24" s="220"/>
      <c r="JUI24" s="220"/>
      <c r="JUJ24" s="220"/>
      <c r="JUK24" s="220"/>
      <c r="JUL24" s="220"/>
      <c r="JUM24" s="220"/>
      <c r="JUN24" s="220"/>
      <c r="JUO24" s="220"/>
      <c r="JUP24" s="220"/>
      <c r="JUQ24" s="220"/>
      <c r="JUR24" s="220"/>
      <c r="JUS24" s="220"/>
      <c r="JUT24" s="220"/>
      <c r="JUU24" s="220"/>
      <c r="JUV24" s="220"/>
      <c r="JUW24" s="220"/>
      <c r="JUX24" s="220"/>
      <c r="JUY24" s="220"/>
      <c r="JUZ24" s="220"/>
      <c r="JVA24" s="220"/>
      <c r="JVB24" s="220"/>
      <c r="JVC24" s="220"/>
      <c r="JVD24" s="220"/>
      <c r="JVE24" s="220"/>
      <c r="JVF24" s="220"/>
      <c r="JVG24" s="220"/>
      <c r="JVH24" s="220"/>
      <c r="JVI24" s="220"/>
      <c r="JVJ24" s="220"/>
      <c r="JVK24" s="220"/>
      <c r="JVL24" s="220"/>
      <c r="JVM24" s="220"/>
      <c r="JVN24" s="220"/>
      <c r="JVO24" s="220"/>
      <c r="JVP24" s="220"/>
      <c r="JVQ24" s="220"/>
      <c r="JVR24" s="220"/>
      <c r="JVS24" s="220"/>
      <c r="JVT24" s="220"/>
      <c r="JVU24" s="220"/>
      <c r="JVV24" s="220"/>
      <c r="JVW24" s="220"/>
      <c r="JVX24" s="220"/>
      <c r="JVY24" s="220"/>
      <c r="JVZ24" s="220"/>
      <c r="JWA24" s="220"/>
      <c r="JWB24" s="220"/>
      <c r="JWC24" s="220"/>
      <c r="JWD24" s="220"/>
      <c r="JWE24" s="220"/>
      <c r="JWF24" s="220"/>
      <c r="JWG24" s="220"/>
      <c r="JWH24" s="220"/>
      <c r="JWI24" s="220"/>
      <c r="JWJ24" s="220"/>
      <c r="JWK24" s="220"/>
      <c r="JWL24" s="220"/>
      <c r="JWM24" s="220"/>
      <c r="JWN24" s="220"/>
      <c r="JWO24" s="220"/>
      <c r="JWP24" s="220"/>
      <c r="JWQ24" s="220"/>
      <c r="JWR24" s="220"/>
      <c r="JWS24" s="220"/>
      <c r="JWT24" s="220"/>
      <c r="JWU24" s="220"/>
      <c r="JWV24" s="220"/>
      <c r="JWW24" s="220"/>
      <c r="JWX24" s="220"/>
      <c r="JWY24" s="220"/>
      <c r="JWZ24" s="220"/>
      <c r="JXA24" s="220"/>
      <c r="JXB24" s="220"/>
      <c r="JXC24" s="220"/>
      <c r="JXD24" s="220"/>
      <c r="JXE24" s="220"/>
      <c r="JXF24" s="220"/>
      <c r="JXG24" s="220"/>
      <c r="JXH24" s="220"/>
      <c r="JXI24" s="220"/>
      <c r="JXJ24" s="220"/>
      <c r="JXK24" s="220"/>
      <c r="JXL24" s="220"/>
      <c r="JXM24" s="220"/>
      <c r="JXN24" s="220"/>
      <c r="JXO24" s="220"/>
      <c r="JXP24" s="220"/>
      <c r="JXQ24" s="220"/>
      <c r="JXR24" s="220"/>
      <c r="JXS24" s="220"/>
      <c r="JXT24" s="220"/>
      <c r="JXU24" s="220"/>
      <c r="JXV24" s="220"/>
      <c r="JXW24" s="220"/>
      <c r="JXX24" s="220"/>
      <c r="JXY24" s="220"/>
      <c r="JXZ24" s="220"/>
      <c r="JYA24" s="220"/>
      <c r="JYB24" s="220"/>
      <c r="JYC24" s="220"/>
      <c r="JYD24" s="220"/>
      <c r="JYE24" s="220"/>
      <c r="JYF24" s="220"/>
      <c r="JYG24" s="220"/>
      <c r="JYH24" s="220"/>
      <c r="JYI24" s="220"/>
      <c r="JYJ24" s="220"/>
      <c r="JYK24" s="220"/>
      <c r="JYL24" s="220"/>
      <c r="JYM24" s="220"/>
      <c r="JYN24" s="220"/>
      <c r="JYO24" s="220"/>
      <c r="JYP24" s="220"/>
      <c r="JYQ24" s="220"/>
      <c r="JYR24" s="220"/>
      <c r="JYS24" s="220"/>
      <c r="JYT24" s="220"/>
      <c r="JYU24" s="220"/>
      <c r="JYV24" s="220"/>
      <c r="JYW24" s="220"/>
      <c r="JYX24" s="220"/>
      <c r="JYY24" s="220"/>
      <c r="JYZ24" s="220"/>
      <c r="JZA24" s="220"/>
      <c r="JZB24" s="220"/>
      <c r="JZC24" s="220"/>
      <c r="JZD24" s="220"/>
      <c r="JZE24" s="220"/>
      <c r="JZF24" s="220"/>
      <c r="JZG24" s="220"/>
      <c r="JZH24" s="220"/>
      <c r="JZI24" s="220"/>
      <c r="JZJ24" s="220"/>
      <c r="JZK24" s="220"/>
      <c r="JZL24" s="220"/>
      <c r="JZM24" s="220"/>
      <c r="JZN24" s="220"/>
      <c r="JZO24" s="220"/>
      <c r="JZP24" s="220"/>
      <c r="JZQ24" s="220"/>
      <c r="JZR24" s="220"/>
      <c r="JZS24" s="220"/>
      <c r="JZT24" s="220"/>
      <c r="JZU24" s="220"/>
      <c r="JZV24" s="220"/>
      <c r="JZW24" s="220"/>
      <c r="JZX24" s="220"/>
      <c r="JZY24" s="220"/>
      <c r="JZZ24" s="220"/>
      <c r="KAA24" s="220"/>
      <c r="KAB24" s="220"/>
      <c r="KAC24" s="220"/>
      <c r="KAD24" s="220"/>
      <c r="KAE24" s="220"/>
      <c r="KAF24" s="220"/>
      <c r="KAG24" s="220"/>
      <c r="KAH24" s="220"/>
      <c r="KAI24" s="220"/>
      <c r="KAJ24" s="220"/>
      <c r="KAK24" s="220"/>
      <c r="KAL24" s="220"/>
      <c r="KAM24" s="220"/>
      <c r="KAN24" s="220"/>
      <c r="KAO24" s="220"/>
      <c r="KAP24" s="220"/>
      <c r="KAQ24" s="220"/>
      <c r="KAR24" s="220"/>
      <c r="KAS24" s="220"/>
      <c r="KAT24" s="220"/>
      <c r="KAU24" s="220"/>
      <c r="KAV24" s="220"/>
      <c r="KAW24" s="220"/>
      <c r="KAX24" s="220"/>
      <c r="KAY24" s="220"/>
      <c r="KAZ24" s="220"/>
      <c r="KBA24" s="220"/>
      <c r="KBB24" s="220"/>
      <c r="KBC24" s="220"/>
      <c r="KBD24" s="220"/>
      <c r="KBE24" s="220"/>
      <c r="KBF24" s="220"/>
      <c r="KBG24" s="220"/>
      <c r="KBH24" s="220"/>
      <c r="KBI24" s="220"/>
      <c r="KBJ24" s="220"/>
      <c r="KBK24" s="220"/>
      <c r="KBL24" s="220"/>
      <c r="KBM24" s="220"/>
      <c r="KBN24" s="220"/>
      <c r="KBO24" s="220"/>
      <c r="KBP24" s="220"/>
      <c r="KBQ24" s="220"/>
      <c r="KBR24" s="220"/>
      <c r="KBS24" s="220"/>
      <c r="KBT24" s="220"/>
      <c r="KBU24" s="220"/>
      <c r="KBV24" s="220"/>
      <c r="KBW24" s="220"/>
      <c r="KBX24" s="220"/>
      <c r="KBY24" s="220"/>
      <c r="KBZ24" s="220"/>
      <c r="KCA24" s="220"/>
      <c r="KCB24" s="220"/>
      <c r="KCC24" s="220"/>
      <c r="KCD24" s="220"/>
      <c r="KCE24" s="220"/>
      <c r="KCF24" s="220"/>
      <c r="KCG24" s="220"/>
      <c r="KCH24" s="220"/>
      <c r="KCI24" s="220"/>
      <c r="KCJ24" s="220"/>
      <c r="KCK24" s="220"/>
      <c r="KCL24" s="220"/>
      <c r="KCM24" s="220"/>
      <c r="KCN24" s="220"/>
      <c r="KCO24" s="220"/>
      <c r="KCP24" s="220"/>
      <c r="KCQ24" s="220"/>
      <c r="KCR24" s="220"/>
      <c r="KCS24" s="220"/>
      <c r="KCT24" s="220"/>
      <c r="KCU24" s="220"/>
      <c r="KCV24" s="220"/>
      <c r="KCW24" s="220"/>
      <c r="KCX24" s="220"/>
      <c r="KCY24" s="220"/>
      <c r="KCZ24" s="220"/>
      <c r="KDA24" s="220"/>
      <c r="KDB24" s="220"/>
      <c r="KDC24" s="220"/>
      <c r="KDD24" s="220"/>
      <c r="KDE24" s="220"/>
      <c r="KDF24" s="220"/>
      <c r="KDG24" s="220"/>
      <c r="KDH24" s="220"/>
      <c r="KDI24" s="220"/>
      <c r="KDJ24" s="220"/>
      <c r="KDK24" s="220"/>
      <c r="KDL24" s="220"/>
      <c r="KDM24" s="220"/>
      <c r="KDN24" s="220"/>
      <c r="KDO24" s="220"/>
      <c r="KDP24" s="220"/>
      <c r="KDQ24" s="220"/>
      <c r="KDR24" s="220"/>
      <c r="KDS24" s="220"/>
      <c r="KDT24" s="220"/>
      <c r="KDU24" s="220"/>
      <c r="KDV24" s="220"/>
      <c r="KDW24" s="220"/>
      <c r="KDX24" s="220"/>
      <c r="KDY24" s="220"/>
      <c r="KDZ24" s="220"/>
      <c r="KEA24" s="220"/>
      <c r="KEB24" s="220"/>
      <c r="KEC24" s="220"/>
      <c r="KED24" s="220"/>
      <c r="KEE24" s="220"/>
      <c r="KEF24" s="220"/>
      <c r="KEG24" s="220"/>
      <c r="KEH24" s="220"/>
      <c r="KEI24" s="220"/>
      <c r="KEJ24" s="220"/>
      <c r="KEK24" s="220"/>
      <c r="KEL24" s="220"/>
      <c r="KEM24" s="220"/>
      <c r="KEN24" s="220"/>
      <c r="KEO24" s="220"/>
      <c r="KEP24" s="220"/>
      <c r="KEQ24" s="220"/>
      <c r="KER24" s="220"/>
      <c r="KES24" s="220"/>
      <c r="KET24" s="220"/>
      <c r="KEU24" s="220"/>
      <c r="KEV24" s="220"/>
      <c r="KEW24" s="220"/>
      <c r="KEX24" s="220"/>
      <c r="KEY24" s="220"/>
      <c r="KEZ24" s="220"/>
      <c r="KFA24" s="220"/>
      <c r="KFB24" s="220"/>
      <c r="KFC24" s="220"/>
      <c r="KFD24" s="220"/>
      <c r="KFE24" s="220"/>
      <c r="KFF24" s="220"/>
      <c r="KFG24" s="220"/>
      <c r="KFH24" s="220"/>
      <c r="KFI24" s="220"/>
      <c r="KFJ24" s="220"/>
      <c r="KFK24" s="220"/>
      <c r="KFL24" s="220"/>
      <c r="KFM24" s="220"/>
      <c r="KFN24" s="220"/>
      <c r="KFO24" s="220"/>
      <c r="KFP24" s="220"/>
      <c r="KFQ24" s="220"/>
      <c r="KFR24" s="220"/>
      <c r="KFS24" s="220"/>
      <c r="KFT24" s="220"/>
      <c r="KFU24" s="220"/>
      <c r="KFV24" s="220"/>
      <c r="KFW24" s="220"/>
      <c r="KFX24" s="220"/>
      <c r="KFY24" s="220"/>
      <c r="KFZ24" s="220"/>
      <c r="KGA24" s="220"/>
      <c r="KGB24" s="220"/>
      <c r="KGC24" s="220"/>
      <c r="KGD24" s="220"/>
      <c r="KGE24" s="220"/>
      <c r="KGF24" s="220"/>
      <c r="KGG24" s="220"/>
      <c r="KGH24" s="220"/>
      <c r="KGI24" s="220"/>
      <c r="KGJ24" s="220"/>
      <c r="KGK24" s="220"/>
      <c r="KGL24" s="220"/>
      <c r="KGM24" s="220"/>
      <c r="KGN24" s="220"/>
      <c r="KGO24" s="220"/>
      <c r="KGP24" s="220"/>
      <c r="KGQ24" s="220"/>
      <c r="KGR24" s="220"/>
      <c r="KGS24" s="220"/>
      <c r="KGT24" s="220"/>
      <c r="KGU24" s="220"/>
      <c r="KGV24" s="220"/>
      <c r="KGW24" s="220"/>
      <c r="KGX24" s="220"/>
      <c r="KGY24" s="220"/>
      <c r="KGZ24" s="220"/>
      <c r="KHA24" s="220"/>
      <c r="KHB24" s="220"/>
      <c r="KHC24" s="220"/>
      <c r="KHD24" s="220"/>
      <c r="KHE24" s="220"/>
      <c r="KHF24" s="220"/>
      <c r="KHG24" s="220"/>
      <c r="KHH24" s="220"/>
      <c r="KHI24" s="220"/>
      <c r="KHJ24" s="220"/>
      <c r="KHK24" s="220"/>
      <c r="KHL24" s="220"/>
      <c r="KHM24" s="220"/>
      <c r="KHN24" s="220"/>
      <c r="KHO24" s="220"/>
      <c r="KHP24" s="220"/>
      <c r="KHQ24" s="220"/>
      <c r="KHR24" s="220"/>
      <c r="KHS24" s="220"/>
      <c r="KHT24" s="220"/>
      <c r="KHU24" s="220"/>
      <c r="KHV24" s="220"/>
      <c r="KHW24" s="220"/>
      <c r="KHX24" s="220"/>
      <c r="KHY24" s="220"/>
      <c r="KHZ24" s="220"/>
      <c r="KIA24" s="220"/>
      <c r="KIB24" s="220"/>
      <c r="KIC24" s="220"/>
      <c r="KID24" s="220"/>
      <c r="KIE24" s="220"/>
      <c r="KIF24" s="220"/>
      <c r="KIG24" s="220"/>
      <c r="KIH24" s="220"/>
      <c r="KII24" s="220"/>
      <c r="KIJ24" s="220"/>
      <c r="KIK24" s="220"/>
      <c r="KIL24" s="220"/>
      <c r="KIM24" s="220"/>
      <c r="KIN24" s="220"/>
      <c r="KIO24" s="220"/>
      <c r="KIP24" s="220"/>
      <c r="KIQ24" s="220"/>
      <c r="KIR24" s="220"/>
      <c r="KIS24" s="220"/>
      <c r="KIT24" s="220"/>
      <c r="KIU24" s="220"/>
      <c r="KIV24" s="220"/>
      <c r="KIW24" s="220"/>
      <c r="KIX24" s="220"/>
      <c r="KIY24" s="220"/>
      <c r="KIZ24" s="220"/>
      <c r="KJA24" s="220"/>
      <c r="KJB24" s="220"/>
      <c r="KJC24" s="220"/>
      <c r="KJD24" s="220"/>
      <c r="KJE24" s="220"/>
      <c r="KJF24" s="220"/>
      <c r="KJG24" s="220"/>
      <c r="KJH24" s="220"/>
      <c r="KJI24" s="220"/>
      <c r="KJJ24" s="220"/>
      <c r="KJK24" s="220"/>
      <c r="KJL24" s="220"/>
      <c r="KJM24" s="220"/>
      <c r="KJN24" s="220"/>
      <c r="KJO24" s="220"/>
      <c r="KJP24" s="220"/>
      <c r="KJQ24" s="220"/>
      <c r="KJR24" s="220"/>
      <c r="KJS24" s="220"/>
      <c r="KJT24" s="220"/>
      <c r="KJU24" s="220"/>
      <c r="KJV24" s="220"/>
      <c r="KJW24" s="220"/>
      <c r="KJX24" s="220"/>
      <c r="KJY24" s="220"/>
      <c r="KJZ24" s="220"/>
      <c r="KKA24" s="220"/>
      <c r="KKB24" s="220"/>
      <c r="KKC24" s="220"/>
      <c r="KKD24" s="220"/>
      <c r="KKE24" s="220"/>
      <c r="KKF24" s="220"/>
      <c r="KKG24" s="220"/>
      <c r="KKH24" s="220"/>
      <c r="KKI24" s="220"/>
      <c r="KKJ24" s="220"/>
      <c r="KKK24" s="220"/>
      <c r="KKL24" s="220"/>
      <c r="KKM24" s="220"/>
      <c r="KKN24" s="220"/>
      <c r="KKO24" s="220"/>
      <c r="KKP24" s="220"/>
      <c r="KKQ24" s="220"/>
      <c r="KKR24" s="220"/>
      <c r="KKS24" s="220"/>
      <c r="KKT24" s="220"/>
      <c r="KKU24" s="220"/>
      <c r="KKV24" s="220"/>
      <c r="KKW24" s="220"/>
      <c r="KKX24" s="220"/>
      <c r="KKY24" s="220"/>
      <c r="KKZ24" s="220"/>
      <c r="KLA24" s="220"/>
      <c r="KLB24" s="220"/>
      <c r="KLC24" s="220"/>
      <c r="KLD24" s="220"/>
      <c r="KLE24" s="220"/>
      <c r="KLF24" s="220"/>
      <c r="KLG24" s="220"/>
      <c r="KLH24" s="220"/>
      <c r="KLI24" s="220"/>
      <c r="KLJ24" s="220"/>
      <c r="KLK24" s="220"/>
      <c r="KLL24" s="220"/>
      <c r="KLM24" s="220"/>
      <c r="KLN24" s="220"/>
      <c r="KLO24" s="220"/>
      <c r="KLP24" s="220"/>
      <c r="KLQ24" s="220"/>
      <c r="KLR24" s="220"/>
      <c r="KLS24" s="220"/>
      <c r="KLT24" s="220"/>
      <c r="KLU24" s="220"/>
      <c r="KLV24" s="220"/>
      <c r="KLW24" s="220"/>
      <c r="KLX24" s="220"/>
      <c r="KLY24" s="220"/>
      <c r="KLZ24" s="220"/>
      <c r="KMA24" s="220"/>
      <c r="KMB24" s="220"/>
      <c r="KMC24" s="220"/>
      <c r="KMD24" s="220"/>
      <c r="KME24" s="220"/>
      <c r="KMF24" s="220"/>
      <c r="KMG24" s="220"/>
      <c r="KMH24" s="220"/>
      <c r="KMI24" s="220"/>
      <c r="KMJ24" s="220"/>
      <c r="KMK24" s="220"/>
      <c r="KML24" s="220"/>
      <c r="KMM24" s="220"/>
      <c r="KMN24" s="220"/>
      <c r="KMO24" s="220"/>
      <c r="KMP24" s="220"/>
      <c r="KMQ24" s="220"/>
      <c r="KMR24" s="220"/>
      <c r="KMS24" s="220"/>
      <c r="KMT24" s="220"/>
      <c r="KMU24" s="220"/>
      <c r="KMV24" s="220"/>
      <c r="KMW24" s="220"/>
      <c r="KMX24" s="220"/>
      <c r="KMY24" s="220"/>
      <c r="KMZ24" s="220"/>
      <c r="KNA24" s="220"/>
      <c r="KNB24" s="220"/>
      <c r="KNC24" s="220"/>
      <c r="KND24" s="220"/>
      <c r="KNE24" s="220"/>
      <c r="KNF24" s="220"/>
      <c r="KNG24" s="220"/>
      <c r="KNH24" s="220"/>
      <c r="KNI24" s="220"/>
      <c r="KNJ24" s="220"/>
      <c r="KNK24" s="220"/>
      <c r="KNL24" s="220"/>
      <c r="KNM24" s="220"/>
      <c r="KNN24" s="220"/>
      <c r="KNO24" s="220"/>
      <c r="KNP24" s="220"/>
      <c r="KNQ24" s="220"/>
      <c r="KNR24" s="220"/>
      <c r="KNS24" s="220"/>
      <c r="KNT24" s="220"/>
      <c r="KNU24" s="220"/>
      <c r="KNV24" s="220"/>
      <c r="KNW24" s="220"/>
      <c r="KNX24" s="220"/>
      <c r="KNY24" s="220"/>
      <c r="KNZ24" s="220"/>
      <c r="KOA24" s="220"/>
      <c r="KOB24" s="220"/>
      <c r="KOC24" s="220"/>
      <c r="KOD24" s="220"/>
      <c r="KOE24" s="220"/>
      <c r="KOF24" s="220"/>
      <c r="KOG24" s="220"/>
      <c r="KOH24" s="220"/>
      <c r="KOI24" s="220"/>
      <c r="KOJ24" s="220"/>
      <c r="KOK24" s="220"/>
      <c r="KOL24" s="220"/>
      <c r="KOM24" s="220"/>
      <c r="KON24" s="220"/>
      <c r="KOO24" s="220"/>
      <c r="KOP24" s="220"/>
      <c r="KOQ24" s="220"/>
      <c r="KOR24" s="220"/>
      <c r="KOS24" s="220"/>
      <c r="KOT24" s="220"/>
      <c r="KOU24" s="220"/>
      <c r="KOV24" s="220"/>
      <c r="KOW24" s="220"/>
      <c r="KOX24" s="220"/>
      <c r="KOY24" s="220"/>
      <c r="KOZ24" s="220"/>
      <c r="KPA24" s="220"/>
      <c r="KPB24" s="220"/>
      <c r="KPC24" s="220"/>
      <c r="KPD24" s="220"/>
      <c r="KPE24" s="220"/>
      <c r="KPF24" s="220"/>
      <c r="KPG24" s="220"/>
      <c r="KPH24" s="220"/>
      <c r="KPI24" s="220"/>
      <c r="KPJ24" s="220"/>
      <c r="KPK24" s="220"/>
      <c r="KPL24" s="220"/>
      <c r="KPM24" s="220"/>
      <c r="KPN24" s="220"/>
      <c r="KPO24" s="220"/>
      <c r="KPP24" s="220"/>
      <c r="KPQ24" s="220"/>
      <c r="KPR24" s="220"/>
      <c r="KPS24" s="220"/>
      <c r="KPT24" s="220"/>
      <c r="KPU24" s="220"/>
      <c r="KPV24" s="220"/>
      <c r="KPW24" s="220"/>
      <c r="KPX24" s="220"/>
      <c r="KPY24" s="220"/>
      <c r="KPZ24" s="220"/>
      <c r="KQA24" s="220"/>
      <c r="KQB24" s="220"/>
      <c r="KQC24" s="220"/>
      <c r="KQD24" s="220"/>
      <c r="KQE24" s="220"/>
      <c r="KQF24" s="220"/>
      <c r="KQG24" s="220"/>
      <c r="KQH24" s="220"/>
      <c r="KQI24" s="220"/>
      <c r="KQJ24" s="220"/>
      <c r="KQK24" s="220"/>
      <c r="KQL24" s="220"/>
      <c r="KQM24" s="220"/>
      <c r="KQN24" s="220"/>
      <c r="KQO24" s="220"/>
      <c r="KQP24" s="220"/>
      <c r="KQQ24" s="220"/>
      <c r="KQR24" s="220"/>
      <c r="KQS24" s="220"/>
      <c r="KQT24" s="220"/>
      <c r="KQU24" s="220"/>
      <c r="KQV24" s="220"/>
      <c r="KQW24" s="220"/>
      <c r="KQX24" s="220"/>
      <c r="KQY24" s="220"/>
      <c r="KQZ24" s="220"/>
      <c r="KRA24" s="220"/>
      <c r="KRB24" s="220"/>
      <c r="KRC24" s="220"/>
      <c r="KRD24" s="220"/>
      <c r="KRE24" s="220"/>
      <c r="KRF24" s="220"/>
      <c r="KRG24" s="220"/>
      <c r="KRH24" s="220"/>
      <c r="KRI24" s="220"/>
      <c r="KRJ24" s="220"/>
      <c r="KRK24" s="220"/>
      <c r="KRL24" s="220"/>
      <c r="KRM24" s="220"/>
      <c r="KRN24" s="220"/>
      <c r="KRO24" s="220"/>
      <c r="KRP24" s="220"/>
      <c r="KRQ24" s="220"/>
      <c r="KRR24" s="220"/>
      <c r="KRS24" s="220"/>
      <c r="KRT24" s="220"/>
      <c r="KRU24" s="220"/>
      <c r="KRV24" s="220"/>
      <c r="KRW24" s="220"/>
      <c r="KRX24" s="220"/>
      <c r="KRY24" s="220"/>
      <c r="KRZ24" s="220"/>
      <c r="KSA24" s="220"/>
      <c r="KSB24" s="220"/>
      <c r="KSC24" s="220"/>
      <c r="KSD24" s="220"/>
      <c r="KSE24" s="220"/>
      <c r="KSF24" s="220"/>
      <c r="KSG24" s="220"/>
      <c r="KSH24" s="220"/>
      <c r="KSI24" s="220"/>
      <c r="KSJ24" s="220"/>
      <c r="KSK24" s="220"/>
      <c r="KSL24" s="220"/>
      <c r="KSM24" s="220"/>
      <c r="KSN24" s="220"/>
      <c r="KSO24" s="220"/>
      <c r="KSP24" s="220"/>
      <c r="KSQ24" s="220"/>
      <c r="KSR24" s="220"/>
      <c r="KSS24" s="220"/>
      <c r="KST24" s="220"/>
      <c r="KSU24" s="220"/>
      <c r="KSV24" s="220"/>
      <c r="KSW24" s="220"/>
      <c r="KSX24" s="220"/>
      <c r="KSY24" s="220"/>
      <c r="KSZ24" s="220"/>
      <c r="KTA24" s="220"/>
      <c r="KTB24" s="220"/>
      <c r="KTC24" s="220"/>
      <c r="KTD24" s="220"/>
      <c r="KTE24" s="220"/>
      <c r="KTF24" s="220"/>
      <c r="KTG24" s="220"/>
      <c r="KTH24" s="220"/>
      <c r="KTI24" s="220"/>
      <c r="KTJ24" s="220"/>
      <c r="KTK24" s="220"/>
      <c r="KTL24" s="220"/>
      <c r="KTM24" s="220"/>
      <c r="KTN24" s="220"/>
      <c r="KTO24" s="220"/>
      <c r="KTP24" s="220"/>
      <c r="KTQ24" s="220"/>
      <c r="KTR24" s="220"/>
      <c r="KTS24" s="220"/>
      <c r="KTT24" s="220"/>
      <c r="KTU24" s="220"/>
      <c r="KTV24" s="220"/>
      <c r="KTW24" s="220"/>
      <c r="KTX24" s="220"/>
      <c r="KTY24" s="220"/>
      <c r="KTZ24" s="220"/>
      <c r="KUA24" s="220"/>
      <c r="KUB24" s="220"/>
      <c r="KUC24" s="220"/>
      <c r="KUD24" s="220"/>
      <c r="KUE24" s="220"/>
      <c r="KUF24" s="220"/>
      <c r="KUG24" s="220"/>
      <c r="KUH24" s="220"/>
      <c r="KUI24" s="220"/>
      <c r="KUJ24" s="220"/>
      <c r="KUK24" s="220"/>
      <c r="KUL24" s="220"/>
      <c r="KUM24" s="220"/>
      <c r="KUN24" s="220"/>
      <c r="KUO24" s="220"/>
      <c r="KUP24" s="220"/>
      <c r="KUQ24" s="220"/>
      <c r="KUR24" s="220"/>
      <c r="KUS24" s="220"/>
      <c r="KUT24" s="220"/>
      <c r="KUU24" s="220"/>
      <c r="KUV24" s="220"/>
      <c r="KUW24" s="220"/>
      <c r="KUX24" s="220"/>
      <c r="KUY24" s="220"/>
      <c r="KUZ24" s="220"/>
      <c r="KVA24" s="220"/>
      <c r="KVB24" s="220"/>
      <c r="KVC24" s="220"/>
      <c r="KVD24" s="220"/>
      <c r="KVE24" s="220"/>
      <c r="KVF24" s="220"/>
      <c r="KVG24" s="220"/>
      <c r="KVH24" s="220"/>
      <c r="KVI24" s="220"/>
      <c r="KVJ24" s="220"/>
      <c r="KVK24" s="220"/>
      <c r="KVL24" s="220"/>
      <c r="KVM24" s="220"/>
      <c r="KVN24" s="220"/>
      <c r="KVO24" s="220"/>
      <c r="KVP24" s="220"/>
      <c r="KVQ24" s="220"/>
      <c r="KVR24" s="220"/>
      <c r="KVS24" s="220"/>
      <c r="KVT24" s="220"/>
      <c r="KVU24" s="220"/>
      <c r="KVV24" s="220"/>
      <c r="KVW24" s="220"/>
      <c r="KVX24" s="220"/>
      <c r="KVY24" s="220"/>
      <c r="KVZ24" s="220"/>
      <c r="KWA24" s="220"/>
      <c r="KWB24" s="220"/>
      <c r="KWC24" s="220"/>
      <c r="KWD24" s="220"/>
      <c r="KWE24" s="220"/>
      <c r="KWF24" s="220"/>
      <c r="KWG24" s="220"/>
      <c r="KWH24" s="220"/>
      <c r="KWI24" s="220"/>
      <c r="KWJ24" s="220"/>
      <c r="KWK24" s="220"/>
      <c r="KWL24" s="220"/>
      <c r="KWM24" s="220"/>
      <c r="KWN24" s="220"/>
      <c r="KWO24" s="220"/>
      <c r="KWP24" s="220"/>
      <c r="KWQ24" s="220"/>
      <c r="KWR24" s="220"/>
      <c r="KWS24" s="220"/>
      <c r="KWT24" s="220"/>
      <c r="KWU24" s="220"/>
      <c r="KWV24" s="220"/>
      <c r="KWW24" s="220"/>
      <c r="KWX24" s="220"/>
      <c r="KWY24" s="220"/>
      <c r="KWZ24" s="220"/>
      <c r="KXA24" s="220"/>
      <c r="KXB24" s="220"/>
      <c r="KXC24" s="220"/>
      <c r="KXD24" s="220"/>
      <c r="KXE24" s="220"/>
      <c r="KXF24" s="220"/>
      <c r="KXG24" s="220"/>
      <c r="KXH24" s="220"/>
      <c r="KXI24" s="220"/>
      <c r="KXJ24" s="220"/>
      <c r="KXK24" s="220"/>
      <c r="KXL24" s="220"/>
      <c r="KXM24" s="220"/>
      <c r="KXN24" s="220"/>
      <c r="KXO24" s="220"/>
      <c r="KXP24" s="220"/>
      <c r="KXQ24" s="220"/>
      <c r="KXR24" s="220"/>
      <c r="KXS24" s="220"/>
      <c r="KXT24" s="220"/>
      <c r="KXU24" s="220"/>
      <c r="KXV24" s="220"/>
      <c r="KXW24" s="220"/>
      <c r="KXX24" s="220"/>
      <c r="KXY24" s="220"/>
      <c r="KXZ24" s="220"/>
      <c r="KYA24" s="220"/>
      <c r="KYB24" s="220"/>
      <c r="KYC24" s="220"/>
      <c r="KYD24" s="220"/>
      <c r="KYE24" s="220"/>
      <c r="KYF24" s="220"/>
      <c r="KYG24" s="220"/>
      <c r="KYH24" s="220"/>
      <c r="KYI24" s="220"/>
      <c r="KYJ24" s="220"/>
      <c r="KYK24" s="220"/>
      <c r="KYL24" s="220"/>
      <c r="KYM24" s="220"/>
      <c r="KYN24" s="220"/>
      <c r="KYO24" s="220"/>
      <c r="KYP24" s="220"/>
      <c r="KYQ24" s="220"/>
      <c r="KYR24" s="220"/>
      <c r="KYS24" s="220"/>
      <c r="KYT24" s="220"/>
      <c r="KYU24" s="220"/>
      <c r="KYV24" s="220"/>
      <c r="KYW24" s="220"/>
      <c r="KYX24" s="220"/>
      <c r="KYY24" s="220"/>
      <c r="KYZ24" s="220"/>
      <c r="KZA24" s="220"/>
      <c r="KZB24" s="220"/>
      <c r="KZC24" s="220"/>
      <c r="KZD24" s="220"/>
      <c r="KZE24" s="220"/>
      <c r="KZF24" s="220"/>
      <c r="KZG24" s="220"/>
      <c r="KZH24" s="220"/>
      <c r="KZI24" s="220"/>
      <c r="KZJ24" s="220"/>
      <c r="KZK24" s="220"/>
      <c r="KZL24" s="220"/>
      <c r="KZM24" s="220"/>
      <c r="KZN24" s="220"/>
      <c r="KZO24" s="220"/>
      <c r="KZP24" s="220"/>
      <c r="KZQ24" s="220"/>
      <c r="KZR24" s="220"/>
      <c r="KZS24" s="220"/>
      <c r="KZT24" s="220"/>
      <c r="KZU24" s="220"/>
      <c r="KZV24" s="220"/>
      <c r="KZW24" s="220"/>
      <c r="KZX24" s="220"/>
      <c r="KZY24" s="220"/>
      <c r="KZZ24" s="220"/>
      <c r="LAA24" s="220"/>
      <c r="LAB24" s="220"/>
      <c r="LAC24" s="220"/>
      <c r="LAD24" s="220"/>
      <c r="LAE24" s="220"/>
      <c r="LAF24" s="220"/>
      <c r="LAG24" s="220"/>
      <c r="LAH24" s="220"/>
      <c r="LAI24" s="220"/>
      <c r="LAJ24" s="220"/>
      <c r="LAK24" s="220"/>
      <c r="LAL24" s="220"/>
      <c r="LAM24" s="220"/>
      <c r="LAN24" s="220"/>
      <c r="LAO24" s="220"/>
      <c r="LAP24" s="220"/>
      <c r="LAQ24" s="220"/>
      <c r="LAR24" s="220"/>
      <c r="LAS24" s="220"/>
      <c r="LAT24" s="220"/>
      <c r="LAU24" s="220"/>
      <c r="LAV24" s="220"/>
      <c r="LAW24" s="220"/>
      <c r="LAX24" s="220"/>
      <c r="LAY24" s="220"/>
      <c r="LAZ24" s="220"/>
      <c r="LBA24" s="220"/>
      <c r="LBB24" s="220"/>
      <c r="LBC24" s="220"/>
      <c r="LBD24" s="220"/>
      <c r="LBE24" s="220"/>
      <c r="LBF24" s="220"/>
      <c r="LBG24" s="220"/>
      <c r="LBH24" s="220"/>
      <c r="LBI24" s="220"/>
      <c r="LBJ24" s="220"/>
      <c r="LBK24" s="220"/>
      <c r="LBL24" s="220"/>
      <c r="LBM24" s="220"/>
      <c r="LBN24" s="220"/>
      <c r="LBO24" s="220"/>
      <c r="LBP24" s="220"/>
      <c r="LBQ24" s="220"/>
      <c r="LBR24" s="220"/>
      <c r="LBS24" s="220"/>
      <c r="LBT24" s="220"/>
      <c r="LBU24" s="220"/>
      <c r="LBV24" s="220"/>
      <c r="LBW24" s="220"/>
      <c r="LBX24" s="220"/>
      <c r="LBY24" s="220"/>
      <c r="LBZ24" s="220"/>
      <c r="LCA24" s="220"/>
      <c r="LCB24" s="220"/>
      <c r="LCC24" s="220"/>
      <c r="LCD24" s="220"/>
      <c r="LCE24" s="220"/>
      <c r="LCF24" s="220"/>
      <c r="LCG24" s="220"/>
      <c r="LCH24" s="220"/>
      <c r="LCI24" s="220"/>
      <c r="LCJ24" s="220"/>
      <c r="LCK24" s="220"/>
      <c r="LCL24" s="220"/>
      <c r="LCM24" s="220"/>
      <c r="LCN24" s="220"/>
      <c r="LCO24" s="220"/>
      <c r="LCP24" s="220"/>
      <c r="LCQ24" s="220"/>
      <c r="LCR24" s="220"/>
      <c r="LCS24" s="220"/>
      <c r="LCT24" s="220"/>
      <c r="LCU24" s="220"/>
      <c r="LCV24" s="220"/>
      <c r="LCW24" s="220"/>
      <c r="LCX24" s="220"/>
      <c r="LCY24" s="220"/>
      <c r="LCZ24" s="220"/>
      <c r="LDA24" s="220"/>
      <c r="LDB24" s="220"/>
      <c r="LDC24" s="220"/>
      <c r="LDD24" s="220"/>
      <c r="LDE24" s="220"/>
      <c r="LDF24" s="220"/>
      <c r="LDG24" s="220"/>
      <c r="LDH24" s="220"/>
      <c r="LDI24" s="220"/>
      <c r="LDJ24" s="220"/>
      <c r="LDK24" s="220"/>
      <c r="LDL24" s="220"/>
      <c r="LDM24" s="220"/>
      <c r="LDN24" s="220"/>
      <c r="LDO24" s="220"/>
      <c r="LDP24" s="220"/>
      <c r="LDQ24" s="220"/>
      <c r="LDR24" s="220"/>
      <c r="LDS24" s="220"/>
      <c r="LDT24" s="220"/>
      <c r="LDU24" s="220"/>
      <c r="LDV24" s="220"/>
      <c r="LDW24" s="220"/>
      <c r="LDX24" s="220"/>
      <c r="LDY24" s="220"/>
      <c r="LDZ24" s="220"/>
      <c r="LEA24" s="220"/>
      <c r="LEB24" s="220"/>
      <c r="LEC24" s="220"/>
      <c r="LED24" s="220"/>
      <c r="LEE24" s="220"/>
      <c r="LEF24" s="220"/>
      <c r="LEG24" s="220"/>
      <c r="LEH24" s="220"/>
      <c r="LEI24" s="220"/>
      <c r="LEJ24" s="220"/>
      <c r="LEK24" s="220"/>
      <c r="LEL24" s="220"/>
      <c r="LEM24" s="220"/>
      <c r="LEN24" s="220"/>
      <c r="LEO24" s="220"/>
      <c r="LEP24" s="220"/>
      <c r="LEQ24" s="220"/>
      <c r="LER24" s="220"/>
      <c r="LES24" s="220"/>
      <c r="LET24" s="220"/>
      <c r="LEU24" s="220"/>
      <c r="LEV24" s="220"/>
      <c r="LEW24" s="220"/>
      <c r="LEX24" s="220"/>
      <c r="LEY24" s="220"/>
      <c r="LEZ24" s="220"/>
      <c r="LFA24" s="220"/>
      <c r="LFB24" s="220"/>
      <c r="LFC24" s="220"/>
      <c r="LFD24" s="220"/>
      <c r="LFE24" s="220"/>
      <c r="LFF24" s="220"/>
      <c r="LFG24" s="220"/>
      <c r="LFH24" s="220"/>
      <c r="LFI24" s="220"/>
      <c r="LFJ24" s="220"/>
      <c r="LFK24" s="220"/>
      <c r="LFL24" s="220"/>
      <c r="LFM24" s="220"/>
      <c r="LFN24" s="220"/>
      <c r="LFO24" s="220"/>
      <c r="LFP24" s="220"/>
      <c r="LFQ24" s="220"/>
      <c r="LFR24" s="220"/>
      <c r="LFS24" s="220"/>
      <c r="LFT24" s="220"/>
      <c r="LFU24" s="220"/>
      <c r="LFV24" s="220"/>
      <c r="LFW24" s="220"/>
      <c r="LFX24" s="220"/>
      <c r="LFY24" s="220"/>
      <c r="LFZ24" s="220"/>
      <c r="LGA24" s="220"/>
      <c r="LGB24" s="220"/>
      <c r="LGC24" s="220"/>
      <c r="LGD24" s="220"/>
      <c r="LGE24" s="220"/>
      <c r="LGF24" s="220"/>
      <c r="LGG24" s="220"/>
      <c r="LGH24" s="220"/>
      <c r="LGI24" s="220"/>
      <c r="LGJ24" s="220"/>
      <c r="LGK24" s="220"/>
      <c r="LGL24" s="220"/>
      <c r="LGM24" s="220"/>
      <c r="LGN24" s="220"/>
      <c r="LGO24" s="220"/>
      <c r="LGP24" s="220"/>
      <c r="LGQ24" s="220"/>
      <c r="LGR24" s="220"/>
      <c r="LGS24" s="220"/>
      <c r="LGT24" s="220"/>
      <c r="LGU24" s="220"/>
      <c r="LGV24" s="220"/>
      <c r="LGW24" s="220"/>
      <c r="LGX24" s="220"/>
      <c r="LGY24" s="220"/>
      <c r="LGZ24" s="220"/>
      <c r="LHA24" s="220"/>
      <c r="LHB24" s="220"/>
      <c r="LHC24" s="220"/>
      <c r="LHD24" s="220"/>
      <c r="LHE24" s="220"/>
      <c r="LHF24" s="220"/>
      <c r="LHG24" s="220"/>
      <c r="LHH24" s="220"/>
      <c r="LHI24" s="220"/>
      <c r="LHJ24" s="220"/>
      <c r="LHK24" s="220"/>
      <c r="LHL24" s="220"/>
      <c r="LHM24" s="220"/>
      <c r="LHN24" s="220"/>
      <c r="LHO24" s="220"/>
      <c r="LHP24" s="220"/>
      <c r="LHQ24" s="220"/>
      <c r="LHR24" s="220"/>
      <c r="LHS24" s="220"/>
      <c r="LHT24" s="220"/>
      <c r="LHU24" s="220"/>
      <c r="LHV24" s="220"/>
      <c r="LHW24" s="220"/>
      <c r="LHX24" s="220"/>
      <c r="LHY24" s="220"/>
      <c r="LHZ24" s="220"/>
      <c r="LIA24" s="220"/>
      <c r="LIB24" s="220"/>
      <c r="LIC24" s="220"/>
      <c r="LID24" s="220"/>
      <c r="LIE24" s="220"/>
      <c r="LIF24" s="220"/>
      <c r="LIG24" s="220"/>
      <c r="LIH24" s="220"/>
      <c r="LII24" s="220"/>
      <c r="LIJ24" s="220"/>
      <c r="LIK24" s="220"/>
      <c r="LIL24" s="220"/>
      <c r="LIM24" s="220"/>
      <c r="LIN24" s="220"/>
      <c r="LIO24" s="220"/>
      <c r="LIP24" s="220"/>
      <c r="LIQ24" s="220"/>
      <c r="LIR24" s="220"/>
      <c r="LIS24" s="220"/>
      <c r="LIT24" s="220"/>
      <c r="LIU24" s="220"/>
      <c r="LIV24" s="220"/>
      <c r="LIW24" s="220"/>
      <c r="LIX24" s="220"/>
      <c r="LIY24" s="220"/>
      <c r="LIZ24" s="220"/>
      <c r="LJA24" s="220"/>
      <c r="LJB24" s="220"/>
      <c r="LJC24" s="220"/>
      <c r="LJD24" s="220"/>
      <c r="LJE24" s="220"/>
      <c r="LJF24" s="220"/>
      <c r="LJG24" s="220"/>
      <c r="LJH24" s="220"/>
      <c r="LJI24" s="220"/>
      <c r="LJJ24" s="220"/>
      <c r="LJK24" s="220"/>
      <c r="LJL24" s="220"/>
      <c r="LJM24" s="220"/>
      <c r="LJN24" s="220"/>
      <c r="LJO24" s="220"/>
      <c r="LJP24" s="220"/>
      <c r="LJQ24" s="220"/>
      <c r="LJR24" s="220"/>
      <c r="LJS24" s="220"/>
      <c r="LJT24" s="220"/>
      <c r="LJU24" s="220"/>
      <c r="LJV24" s="220"/>
      <c r="LJW24" s="220"/>
      <c r="LJX24" s="220"/>
      <c r="LJY24" s="220"/>
      <c r="LJZ24" s="220"/>
      <c r="LKA24" s="220"/>
      <c r="LKB24" s="220"/>
      <c r="LKC24" s="220"/>
      <c r="LKD24" s="220"/>
      <c r="LKE24" s="220"/>
      <c r="LKF24" s="220"/>
      <c r="LKG24" s="220"/>
      <c r="LKH24" s="220"/>
      <c r="LKI24" s="220"/>
      <c r="LKJ24" s="220"/>
      <c r="LKK24" s="220"/>
      <c r="LKL24" s="220"/>
      <c r="LKM24" s="220"/>
      <c r="LKN24" s="220"/>
      <c r="LKO24" s="220"/>
      <c r="LKP24" s="220"/>
      <c r="LKQ24" s="220"/>
      <c r="LKR24" s="220"/>
      <c r="LKS24" s="220"/>
      <c r="LKT24" s="220"/>
      <c r="LKU24" s="220"/>
      <c r="LKV24" s="220"/>
      <c r="LKW24" s="220"/>
      <c r="LKX24" s="220"/>
      <c r="LKY24" s="220"/>
      <c r="LKZ24" s="220"/>
      <c r="LLA24" s="220"/>
      <c r="LLB24" s="220"/>
      <c r="LLC24" s="220"/>
      <c r="LLD24" s="220"/>
      <c r="LLE24" s="220"/>
      <c r="LLF24" s="220"/>
      <c r="LLG24" s="220"/>
      <c r="LLH24" s="220"/>
      <c r="LLI24" s="220"/>
      <c r="LLJ24" s="220"/>
      <c r="LLK24" s="220"/>
      <c r="LLL24" s="220"/>
      <c r="LLM24" s="220"/>
      <c r="LLN24" s="220"/>
      <c r="LLO24" s="220"/>
      <c r="LLP24" s="220"/>
      <c r="LLQ24" s="220"/>
      <c r="LLR24" s="220"/>
      <c r="LLS24" s="220"/>
      <c r="LLT24" s="220"/>
      <c r="LLU24" s="220"/>
      <c r="LLV24" s="220"/>
      <c r="LLW24" s="220"/>
      <c r="LLX24" s="220"/>
      <c r="LLY24" s="220"/>
      <c r="LLZ24" s="220"/>
      <c r="LMA24" s="220"/>
      <c r="LMB24" s="220"/>
      <c r="LMC24" s="220"/>
      <c r="LMD24" s="220"/>
      <c r="LME24" s="220"/>
      <c r="LMF24" s="220"/>
      <c r="LMG24" s="220"/>
      <c r="LMH24" s="220"/>
      <c r="LMI24" s="220"/>
      <c r="LMJ24" s="220"/>
      <c r="LMK24" s="220"/>
      <c r="LML24" s="220"/>
      <c r="LMM24" s="220"/>
      <c r="LMN24" s="220"/>
      <c r="LMO24" s="220"/>
      <c r="LMP24" s="220"/>
      <c r="LMQ24" s="220"/>
      <c r="LMR24" s="220"/>
      <c r="LMS24" s="220"/>
      <c r="LMT24" s="220"/>
      <c r="LMU24" s="220"/>
      <c r="LMV24" s="220"/>
      <c r="LMW24" s="220"/>
      <c r="LMX24" s="220"/>
      <c r="LMY24" s="220"/>
      <c r="LMZ24" s="220"/>
      <c r="LNA24" s="220"/>
      <c r="LNB24" s="220"/>
      <c r="LNC24" s="220"/>
      <c r="LND24" s="220"/>
      <c r="LNE24" s="220"/>
      <c r="LNF24" s="220"/>
      <c r="LNG24" s="220"/>
      <c r="LNH24" s="220"/>
      <c r="LNI24" s="220"/>
      <c r="LNJ24" s="220"/>
      <c r="LNK24" s="220"/>
      <c r="LNL24" s="220"/>
      <c r="LNM24" s="220"/>
      <c r="LNN24" s="220"/>
      <c r="LNO24" s="220"/>
      <c r="LNP24" s="220"/>
      <c r="LNQ24" s="220"/>
      <c r="LNR24" s="220"/>
      <c r="LNS24" s="220"/>
      <c r="LNT24" s="220"/>
      <c r="LNU24" s="220"/>
      <c r="LNV24" s="220"/>
      <c r="LNW24" s="220"/>
      <c r="LNX24" s="220"/>
      <c r="LNY24" s="220"/>
      <c r="LNZ24" s="220"/>
      <c r="LOA24" s="220"/>
      <c r="LOB24" s="220"/>
      <c r="LOC24" s="220"/>
      <c r="LOD24" s="220"/>
      <c r="LOE24" s="220"/>
      <c r="LOF24" s="220"/>
      <c r="LOG24" s="220"/>
      <c r="LOH24" s="220"/>
      <c r="LOI24" s="220"/>
      <c r="LOJ24" s="220"/>
      <c r="LOK24" s="220"/>
      <c r="LOL24" s="220"/>
      <c r="LOM24" s="220"/>
      <c r="LON24" s="220"/>
      <c r="LOO24" s="220"/>
      <c r="LOP24" s="220"/>
      <c r="LOQ24" s="220"/>
      <c r="LOR24" s="220"/>
      <c r="LOS24" s="220"/>
      <c r="LOT24" s="220"/>
      <c r="LOU24" s="220"/>
      <c r="LOV24" s="220"/>
      <c r="LOW24" s="220"/>
      <c r="LOX24" s="220"/>
      <c r="LOY24" s="220"/>
      <c r="LOZ24" s="220"/>
      <c r="LPA24" s="220"/>
      <c r="LPB24" s="220"/>
      <c r="LPC24" s="220"/>
      <c r="LPD24" s="220"/>
      <c r="LPE24" s="220"/>
      <c r="LPF24" s="220"/>
      <c r="LPG24" s="220"/>
      <c r="LPH24" s="220"/>
      <c r="LPI24" s="220"/>
      <c r="LPJ24" s="220"/>
      <c r="LPK24" s="220"/>
      <c r="LPL24" s="220"/>
      <c r="LPM24" s="220"/>
      <c r="LPN24" s="220"/>
      <c r="LPO24" s="220"/>
      <c r="LPP24" s="220"/>
      <c r="LPQ24" s="220"/>
      <c r="LPR24" s="220"/>
      <c r="LPS24" s="220"/>
      <c r="LPT24" s="220"/>
      <c r="LPU24" s="220"/>
      <c r="LPV24" s="220"/>
      <c r="LPW24" s="220"/>
      <c r="LPX24" s="220"/>
      <c r="LPY24" s="220"/>
      <c r="LPZ24" s="220"/>
      <c r="LQA24" s="220"/>
      <c r="LQB24" s="220"/>
      <c r="LQC24" s="220"/>
      <c r="LQD24" s="220"/>
      <c r="LQE24" s="220"/>
      <c r="LQF24" s="220"/>
      <c r="LQG24" s="220"/>
      <c r="LQH24" s="220"/>
      <c r="LQI24" s="220"/>
      <c r="LQJ24" s="220"/>
      <c r="LQK24" s="220"/>
      <c r="LQL24" s="220"/>
      <c r="LQM24" s="220"/>
      <c r="LQN24" s="220"/>
      <c r="LQO24" s="220"/>
      <c r="LQP24" s="220"/>
      <c r="LQQ24" s="220"/>
      <c r="LQR24" s="220"/>
      <c r="LQS24" s="220"/>
      <c r="LQT24" s="220"/>
      <c r="LQU24" s="220"/>
      <c r="LQV24" s="220"/>
      <c r="LQW24" s="220"/>
      <c r="LQX24" s="220"/>
      <c r="LQY24" s="220"/>
      <c r="LQZ24" s="220"/>
      <c r="LRA24" s="220"/>
      <c r="LRB24" s="220"/>
      <c r="LRC24" s="220"/>
      <c r="LRD24" s="220"/>
      <c r="LRE24" s="220"/>
      <c r="LRF24" s="220"/>
      <c r="LRG24" s="220"/>
      <c r="LRH24" s="220"/>
      <c r="LRI24" s="220"/>
      <c r="LRJ24" s="220"/>
      <c r="LRK24" s="220"/>
      <c r="LRL24" s="220"/>
      <c r="LRM24" s="220"/>
      <c r="LRN24" s="220"/>
      <c r="LRO24" s="220"/>
      <c r="LRP24" s="220"/>
      <c r="LRQ24" s="220"/>
      <c r="LRR24" s="220"/>
      <c r="LRS24" s="220"/>
      <c r="LRT24" s="220"/>
      <c r="LRU24" s="220"/>
      <c r="LRV24" s="220"/>
      <c r="LRW24" s="220"/>
      <c r="LRX24" s="220"/>
      <c r="LRY24" s="220"/>
      <c r="LRZ24" s="220"/>
      <c r="LSA24" s="220"/>
      <c r="LSB24" s="220"/>
      <c r="LSC24" s="220"/>
      <c r="LSD24" s="220"/>
      <c r="LSE24" s="220"/>
      <c r="LSF24" s="220"/>
      <c r="LSG24" s="220"/>
      <c r="LSH24" s="220"/>
      <c r="LSI24" s="220"/>
      <c r="LSJ24" s="220"/>
      <c r="LSK24" s="220"/>
      <c r="LSL24" s="220"/>
      <c r="LSM24" s="220"/>
      <c r="LSN24" s="220"/>
      <c r="LSO24" s="220"/>
      <c r="LSP24" s="220"/>
      <c r="LSQ24" s="220"/>
      <c r="LSR24" s="220"/>
      <c r="LSS24" s="220"/>
      <c r="LST24" s="220"/>
      <c r="LSU24" s="220"/>
      <c r="LSV24" s="220"/>
      <c r="LSW24" s="220"/>
      <c r="LSX24" s="220"/>
      <c r="LSY24" s="220"/>
      <c r="LSZ24" s="220"/>
      <c r="LTA24" s="220"/>
      <c r="LTB24" s="220"/>
      <c r="LTC24" s="220"/>
      <c r="LTD24" s="220"/>
      <c r="LTE24" s="220"/>
      <c r="LTF24" s="220"/>
      <c r="LTG24" s="220"/>
      <c r="LTH24" s="220"/>
      <c r="LTI24" s="220"/>
      <c r="LTJ24" s="220"/>
      <c r="LTK24" s="220"/>
      <c r="LTL24" s="220"/>
      <c r="LTM24" s="220"/>
      <c r="LTN24" s="220"/>
      <c r="LTO24" s="220"/>
      <c r="LTP24" s="220"/>
      <c r="LTQ24" s="220"/>
      <c r="LTR24" s="220"/>
      <c r="LTS24" s="220"/>
      <c r="LTT24" s="220"/>
      <c r="LTU24" s="220"/>
      <c r="LTV24" s="220"/>
      <c r="LTW24" s="220"/>
      <c r="LTX24" s="220"/>
      <c r="LTY24" s="220"/>
      <c r="LTZ24" s="220"/>
      <c r="LUA24" s="220"/>
      <c r="LUB24" s="220"/>
      <c r="LUC24" s="220"/>
      <c r="LUD24" s="220"/>
      <c r="LUE24" s="220"/>
      <c r="LUF24" s="220"/>
      <c r="LUG24" s="220"/>
      <c r="LUH24" s="220"/>
      <c r="LUI24" s="220"/>
      <c r="LUJ24" s="220"/>
      <c r="LUK24" s="220"/>
      <c r="LUL24" s="220"/>
      <c r="LUM24" s="220"/>
      <c r="LUN24" s="220"/>
      <c r="LUO24" s="220"/>
      <c r="LUP24" s="220"/>
      <c r="LUQ24" s="220"/>
      <c r="LUR24" s="220"/>
      <c r="LUS24" s="220"/>
      <c r="LUT24" s="220"/>
      <c r="LUU24" s="220"/>
      <c r="LUV24" s="220"/>
      <c r="LUW24" s="220"/>
      <c r="LUX24" s="220"/>
      <c r="LUY24" s="220"/>
      <c r="LUZ24" s="220"/>
      <c r="LVA24" s="220"/>
      <c r="LVB24" s="220"/>
      <c r="LVC24" s="220"/>
      <c r="LVD24" s="220"/>
      <c r="LVE24" s="220"/>
      <c r="LVF24" s="220"/>
      <c r="LVG24" s="220"/>
      <c r="LVH24" s="220"/>
      <c r="LVI24" s="220"/>
      <c r="LVJ24" s="220"/>
      <c r="LVK24" s="220"/>
      <c r="LVL24" s="220"/>
      <c r="LVM24" s="220"/>
      <c r="LVN24" s="220"/>
      <c r="LVO24" s="220"/>
      <c r="LVP24" s="220"/>
      <c r="LVQ24" s="220"/>
      <c r="LVR24" s="220"/>
      <c r="LVS24" s="220"/>
      <c r="LVT24" s="220"/>
      <c r="LVU24" s="220"/>
      <c r="LVV24" s="220"/>
      <c r="LVW24" s="220"/>
      <c r="LVX24" s="220"/>
      <c r="LVY24" s="220"/>
      <c r="LVZ24" s="220"/>
      <c r="LWA24" s="220"/>
      <c r="LWB24" s="220"/>
      <c r="LWC24" s="220"/>
      <c r="LWD24" s="220"/>
      <c r="LWE24" s="220"/>
      <c r="LWF24" s="220"/>
      <c r="LWG24" s="220"/>
      <c r="LWH24" s="220"/>
      <c r="LWI24" s="220"/>
      <c r="LWJ24" s="220"/>
      <c r="LWK24" s="220"/>
      <c r="LWL24" s="220"/>
      <c r="LWM24" s="220"/>
      <c r="LWN24" s="220"/>
      <c r="LWO24" s="220"/>
      <c r="LWP24" s="220"/>
      <c r="LWQ24" s="220"/>
      <c r="LWR24" s="220"/>
      <c r="LWS24" s="220"/>
      <c r="LWT24" s="220"/>
      <c r="LWU24" s="220"/>
      <c r="LWV24" s="220"/>
      <c r="LWW24" s="220"/>
      <c r="LWX24" s="220"/>
      <c r="LWY24" s="220"/>
      <c r="LWZ24" s="220"/>
      <c r="LXA24" s="220"/>
      <c r="LXB24" s="220"/>
      <c r="LXC24" s="220"/>
      <c r="LXD24" s="220"/>
      <c r="LXE24" s="220"/>
      <c r="LXF24" s="220"/>
      <c r="LXG24" s="220"/>
      <c r="LXH24" s="220"/>
      <c r="LXI24" s="220"/>
      <c r="LXJ24" s="220"/>
      <c r="LXK24" s="220"/>
      <c r="LXL24" s="220"/>
      <c r="LXM24" s="220"/>
      <c r="LXN24" s="220"/>
      <c r="LXO24" s="220"/>
      <c r="LXP24" s="220"/>
      <c r="LXQ24" s="220"/>
      <c r="LXR24" s="220"/>
      <c r="LXS24" s="220"/>
      <c r="LXT24" s="220"/>
      <c r="LXU24" s="220"/>
      <c r="LXV24" s="220"/>
      <c r="LXW24" s="220"/>
      <c r="LXX24" s="220"/>
      <c r="LXY24" s="220"/>
      <c r="LXZ24" s="220"/>
      <c r="LYA24" s="220"/>
      <c r="LYB24" s="220"/>
      <c r="LYC24" s="220"/>
      <c r="LYD24" s="220"/>
      <c r="LYE24" s="220"/>
      <c r="LYF24" s="220"/>
      <c r="LYG24" s="220"/>
      <c r="LYH24" s="220"/>
      <c r="LYI24" s="220"/>
      <c r="LYJ24" s="220"/>
      <c r="LYK24" s="220"/>
      <c r="LYL24" s="220"/>
      <c r="LYM24" s="220"/>
      <c r="LYN24" s="220"/>
      <c r="LYO24" s="220"/>
      <c r="LYP24" s="220"/>
      <c r="LYQ24" s="220"/>
      <c r="LYR24" s="220"/>
      <c r="LYS24" s="220"/>
      <c r="LYT24" s="220"/>
      <c r="LYU24" s="220"/>
      <c r="LYV24" s="220"/>
      <c r="LYW24" s="220"/>
      <c r="LYX24" s="220"/>
      <c r="LYY24" s="220"/>
      <c r="LYZ24" s="220"/>
      <c r="LZA24" s="220"/>
      <c r="LZB24" s="220"/>
      <c r="LZC24" s="220"/>
      <c r="LZD24" s="220"/>
      <c r="LZE24" s="220"/>
      <c r="LZF24" s="220"/>
      <c r="LZG24" s="220"/>
      <c r="LZH24" s="220"/>
      <c r="LZI24" s="220"/>
      <c r="LZJ24" s="220"/>
      <c r="LZK24" s="220"/>
      <c r="LZL24" s="220"/>
      <c r="LZM24" s="220"/>
      <c r="LZN24" s="220"/>
      <c r="LZO24" s="220"/>
      <c r="LZP24" s="220"/>
      <c r="LZQ24" s="220"/>
      <c r="LZR24" s="220"/>
      <c r="LZS24" s="220"/>
      <c r="LZT24" s="220"/>
      <c r="LZU24" s="220"/>
      <c r="LZV24" s="220"/>
      <c r="LZW24" s="220"/>
      <c r="LZX24" s="220"/>
      <c r="LZY24" s="220"/>
      <c r="LZZ24" s="220"/>
      <c r="MAA24" s="220"/>
      <c r="MAB24" s="220"/>
      <c r="MAC24" s="220"/>
      <c r="MAD24" s="220"/>
      <c r="MAE24" s="220"/>
      <c r="MAF24" s="220"/>
      <c r="MAG24" s="220"/>
      <c r="MAH24" s="220"/>
      <c r="MAI24" s="220"/>
      <c r="MAJ24" s="220"/>
      <c r="MAK24" s="220"/>
      <c r="MAL24" s="220"/>
      <c r="MAM24" s="220"/>
      <c r="MAN24" s="220"/>
      <c r="MAO24" s="220"/>
      <c r="MAP24" s="220"/>
      <c r="MAQ24" s="220"/>
      <c r="MAR24" s="220"/>
      <c r="MAS24" s="220"/>
      <c r="MAT24" s="220"/>
      <c r="MAU24" s="220"/>
      <c r="MAV24" s="220"/>
      <c r="MAW24" s="220"/>
      <c r="MAX24" s="220"/>
      <c r="MAY24" s="220"/>
      <c r="MAZ24" s="220"/>
      <c r="MBA24" s="220"/>
      <c r="MBB24" s="220"/>
      <c r="MBC24" s="220"/>
      <c r="MBD24" s="220"/>
      <c r="MBE24" s="220"/>
      <c r="MBF24" s="220"/>
      <c r="MBG24" s="220"/>
      <c r="MBH24" s="220"/>
      <c r="MBI24" s="220"/>
      <c r="MBJ24" s="220"/>
      <c r="MBK24" s="220"/>
      <c r="MBL24" s="220"/>
      <c r="MBM24" s="220"/>
      <c r="MBN24" s="220"/>
      <c r="MBO24" s="220"/>
      <c r="MBP24" s="220"/>
      <c r="MBQ24" s="220"/>
      <c r="MBR24" s="220"/>
      <c r="MBS24" s="220"/>
      <c r="MBT24" s="220"/>
      <c r="MBU24" s="220"/>
      <c r="MBV24" s="220"/>
      <c r="MBW24" s="220"/>
      <c r="MBX24" s="220"/>
      <c r="MBY24" s="220"/>
      <c r="MBZ24" s="220"/>
      <c r="MCA24" s="220"/>
      <c r="MCB24" s="220"/>
      <c r="MCC24" s="220"/>
      <c r="MCD24" s="220"/>
      <c r="MCE24" s="220"/>
      <c r="MCF24" s="220"/>
      <c r="MCG24" s="220"/>
      <c r="MCH24" s="220"/>
      <c r="MCI24" s="220"/>
      <c r="MCJ24" s="220"/>
      <c r="MCK24" s="220"/>
      <c r="MCL24" s="220"/>
      <c r="MCM24" s="220"/>
      <c r="MCN24" s="220"/>
      <c r="MCO24" s="220"/>
      <c r="MCP24" s="220"/>
      <c r="MCQ24" s="220"/>
      <c r="MCR24" s="220"/>
      <c r="MCS24" s="220"/>
      <c r="MCT24" s="220"/>
      <c r="MCU24" s="220"/>
      <c r="MCV24" s="220"/>
      <c r="MCW24" s="220"/>
      <c r="MCX24" s="220"/>
      <c r="MCY24" s="220"/>
      <c r="MCZ24" s="220"/>
      <c r="MDA24" s="220"/>
      <c r="MDB24" s="220"/>
      <c r="MDC24" s="220"/>
      <c r="MDD24" s="220"/>
      <c r="MDE24" s="220"/>
      <c r="MDF24" s="220"/>
      <c r="MDG24" s="220"/>
      <c r="MDH24" s="220"/>
      <c r="MDI24" s="220"/>
      <c r="MDJ24" s="220"/>
      <c r="MDK24" s="220"/>
      <c r="MDL24" s="220"/>
      <c r="MDM24" s="220"/>
      <c r="MDN24" s="220"/>
      <c r="MDO24" s="220"/>
      <c r="MDP24" s="220"/>
      <c r="MDQ24" s="220"/>
      <c r="MDR24" s="220"/>
      <c r="MDS24" s="220"/>
      <c r="MDT24" s="220"/>
      <c r="MDU24" s="220"/>
      <c r="MDV24" s="220"/>
      <c r="MDW24" s="220"/>
      <c r="MDX24" s="220"/>
      <c r="MDY24" s="220"/>
      <c r="MDZ24" s="220"/>
      <c r="MEA24" s="220"/>
      <c r="MEB24" s="220"/>
      <c r="MEC24" s="220"/>
      <c r="MED24" s="220"/>
      <c r="MEE24" s="220"/>
      <c r="MEF24" s="220"/>
      <c r="MEG24" s="220"/>
      <c r="MEH24" s="220"/>
      <c r="MEI24" s="220"/>
      <c r="MEJ24" s="220"/>
      <c r="MEK24" s="220"/>
      <c r="MEL24" s="220"/>
      <c r="MEM24" s="220"/>
      <c r="MEN24" s="220"/>
      <c r="MEO24" s="220"/>
      <c r="MEP24" s="220"/>
      <c r="MEQ24" s="220"/>
      <c r="MER24" s="220"/>
      <c r="MES24" s="220"/>
      <c r="MET24" s="220"/>
      <c r="MEU24" s="220"/>
      <c r="MEV24" s="220"/>
      <c r="MEW24" s="220"/>
      <c r="MEX24" s="220"/>
      <c r="MEY24" s="220"/>
      <c r="MEZ24" s="220"/>
      <c r="MFA24" s="220"/>
      <c r="MFB24" s="220"/>
      <c r="MFC24" s="220"/>
      <c r="MFD24" s="220"/>
      <c r="MFE24" s="220"/>
      <c r="MFF24" s="220"/>
      <c r="MFG24" s="220"/>
      <c r="MFH24" s="220"/>
      <c r="MFI24" s="220"/>
      <c r="MFJ24" s="220"/>
      <c r="MFK24" s="220"/>
      <c r="MFL24" s="220"/>
      <c r="MFM24" s="220"/>
      <c r="MFN24" s="220"/>
      <c r="MFO24" s="220"/>
      <c r="MFP24" s="220"/>
      <c r="MFQ24" s="220"/>
      <c r="MFR24" s="220"/>
      <c r="MFS24" s="220"/>
      <c r="MFT24" s="220"/>
      <c r="MFU24" s="220"/>
      <c r="MFV24" s="220"/>
      <c r="MFW24" s="220"/>
      <c r="MFX24" s="220"/>
      <c r="MFY24" s="220"/>
      <c r="MFZ24" s="220"/>
      <c r="MGA24" s="220"/>
      <c r="MGB24" s="220"/>
      <c r="MGC24" s="220"/>
      <c r="MGD24" s="220"/>
      <c r="MGE24" s="220"/>
      <c r="MGF24" s="220"/>
      <c r="MGG24" s="220"/>
      <c r="MGH24" s="220"/>
      <c r="MGI24" s="220"/>
      <c r="MGJ24" s="220"/>
      <c r="MGK24" s="220"/>
      <c r="MGL24" s="220"/>
      <c r="MGM24" s="220"/>
      <c r="MGN24" s="220"/>
      <c r="MGO24" s="220"/>
      <c r="MGP24" s="220"/>
      <c r="MGQ24" s="220"/>
      <c r="MGR24" s="220"/>
      <c r="MGS24" s="220"/>
      <c r="MGT24" s="220"/>
      <c r="MGU24" s="220"/>
      <c r="MGV24" s="220"/>
      <c r="MGW24" s="220"/>
      <c r="MGX24" s="220"/>
      <c r="MGY24" s="220"/>
      <c r="MGZ24" s="220"/>
      <c r="MHA24" s="220"/>
      <c r="MHB24" s="220"/>
      <c r="MHC24" s="220"/>
      <c r="MHD24" s="220"/>
      <c r="MHE24" s="220"/>
      <c r="MHF24" s="220"/>
      <c r="MHG24" s="220"/>
      <c r="MHH24" s="220"/>
      <c r="MHI24" s="220"/>
      <c r="MHJ24" s="220"/>
      <c r="MHK24" s="220"/>
      <c r="MHL24" s="220"/>
      <c r="MHM24" s="220"/>
      <c r="MHN24" s="220"/>
      <c r="MHO24" s="220"/>
      <c r="MHP24" s="220"/>
      <c r="MHQ24" s="220"/>
      <c r="MHR24" s="220"/>
      <c r="MHS24" s="220"/>
      <c r="MHT24" s="220"/>
      <c r="MHU24" s="220"/>
      <c r="MHV24" s="220"/>
      <c r="MHW24" s="220"/>
      <c r="MHX24" s="220"/>
      <c r="MHY24" s="220"/>
      <c r="MHZ24" s="220"/>
      <c r="MIA24" s="220"/>
      <c r="MIB24" s="220"/>
      <c r="MIC24" s="220"/>
      <c r="MID24" s="220"/>
      <c r="MIE24" s="220"/>
      <c r="MIF24" s="220"/>
      <c r="MIG24" s="220"/>
      <c r="MIH24" s="220"/>
      <c r="MII24" s="220"/>
      <c r="MIJ24" s="220"/>
      <c r="MIK24" s="220"/>
      <c r="MIL24" s="220"/>
      <c r="MIM24" s="220"/>
      <c r="MIN24" s="220"/>
      <c r="MIO24" s="220"/>
      <c r="MIP24" s="220"/>
      <c r="MIQ24" s="220"/>
      <c r="MIR24" s="220"/>
      <c r="MIS24" s="220"/>
      <c r="MIT24" s="220"/>
      <c r="MIU24" s="220"/>
      <c r="MIV24" s="220"/>
      <c r="MIW24" s="220"/>
      <c r="MIX24" s="220"/>
      <c r="MIY24" s="220"/>
      <c r="MIZ24" s="220"/>
      <c r="MJA24" s="220"/>
      <c r="MJB24" s="220"/>
      <c r="MJC24" s="220"/>
      <c r="MJD24" s="220"/>
      <c r="MJE24" s="220"/>
      <c r="MJF24" s="220"/>
      <c r="MJG24" s="220"/>
      <c r="MJH24" s="220"/>
      <c r="MJI24" s="220"/>
      <c r="MJJ24" s="220"/>
      <c r="MJK24" s="220"/>
      <c r="MJL24" s="220"/>
      <c r="MJM24" s="220"/>
      <c r="MJN24" s="220"/>
      <c r="MJO24" s="220"/>
      <c r="MJP24" s="220"/>
      <c r="MJQ24" s="220"/>
      <c r="MJR24" s="220"/>
      <c r="MJS24" s="220"/>
      <c r="MJT24" s="220"/>
      <c r="MJU24" s="220"/>
      <c r="MJV24" s="220"/>
      <c r="MJW24" s="220"/>
      <c r="MJX24" s="220"/>
      <c r="MJY24" s="220"/>
      <c r="MJZ24" s="220"/>
      <c r="MKA24" s="220"/>
      <c r="MKB24" s="220"/>
      <c r="MKC24" s="220"/>
      <c r="MKD24" s="220"/>
      <c r="MKE24" s="220"/>
      <c r="MKF24" s="220"/>
      <c r="MKG24" s="220"/>
      <c r="MKH24" s="220"/>
      <c r="MKI24" s="220"/>
      <c r="MKJ24" s="220"/>
      <c r="MKK24" s="220"/>
      <c r="MKL24" s="220"/>
      <c r="MKM24" s="220"/>
      <c r="MKN24" s="220"/>
      <c r="MKO24" s="220"/>
      <c r="MKP24" s="220"/>
      <c r="MKQ24" s="220"/>
      <c r="MKR24" s="220"/>
      <c r="MKS24" s="220"/>
      <c r="MKT24" s="220"/>
      <c r="MKU24" s="220"/>
      <c r="MKV24" s="220"/>
      <c r="MKW24" s="220"/>
      <c r="MKX24" s="220"/>
      <c r="MKY24" s="220"/>
      <c r="MKZ24" s="220"/>
      <c r="MLA24" s="220"/>
      <c r="MLB24" s="220"/>
      <c r="MLC24" s="220"/>
      <c r="MLD24" s="220"/>
      <c r="MLE24" s="220"/>
      <c r="MLF24" s="220"/>
      <c r="MLG24" s="220"/>
      <c r="MLH24" s="220"/>
      <c r="MLI24" s="220"/>
      <c r="MLJ24" s="220"/>
      <c r="MLK24" s="220"/>
      <c r="MLL24" s="220"/>
      <c r="MLM24" s="220"/>
      <c r="MLN24" s="220"/>
      <c r="MLO24" s="220"/>
      <c r="MLP24" s="220"/>
      <c r="MLQ24" s="220"/>
      <c r="MLR24" s="220"/>
      <c r="MLS24" s="220"/>
      <c r="MLT24" s="220"/>
      <c r="MLU24" s="220"/>
      <c r="MLV24" s="220"/>
      <c r="MLW24" s="220"/>
      <c r="MLX24" s="220"/>
      <c r="MLY24" s="220"/>
      <c r="MLZ24" s="220"/>
      <c r="MMA24" s="220"/>
      <c r="MMB24" s="220"/>
      <c r="MMC24" s="220"/>
      <c r="MMD24" s="220"/>
      <c r="MME24" s="220"/>
      <c r="MMF24" s="220"/>
      <c r="MMG24" s="220"/>
      <c r="MMH24" s="220"/>
      <c r="MMI24" s="220"/>
      <c r="MMJ24" s="220"/>
      <c r="MMK24" s="220"/>
      <c r="MML24" s="220"/>
      <c r="MMM24" s="220"/>
      <c r="MMN24" s="220"/>
      <c r="MMO24" s="220"/>
      <c r="MMP24" s="220"/>
      <c r="MMQ24" s="220"/>
      <c r="MMR24" s="220"/>
      <c r="MMS24" s="220"/>
      <c r="MMT24" s="220"/>
      <c r="MMU24" s="220"/>
      <c r="MMV24" s="220"/>
      <c r="MMW24" s="220"/>
      <c r="MMX24" s="220"/>
      <c r="MMY24" s="220"/>
      <c r="MMZ24" s="220"/>
      <c r="MNA24" s="220"/>
      <c r="MNB24" s="220"/>
      <c r="MNC24" s="220"/>
      <c r="MND24" s="220"/>
      <c r="MNE24" s="220"/>
      <c r="MNF24" s="220"/>
      <c r="MNG24" s="220"/>
      <c r="MNH24" s="220"/>
      <c r="MNI24" s="220"/>
      <c r="MNJ24" s="220"/>
      <c r="MNK24" s="220"/>
      <c r="MNL24" s="220"/>
      <c r="MNM24" s="220"/>
      <c r="MNN24" s="220"/>
      <c r="MNO24" s="220"/>
      <c r="MNP24" s="220"/>
      <c r="MNQ24" s="220"/>
      <c r="MNR24" s="220"/>
      <c r="MNS24" s="220"/>
      <c r="MNT24" s="220"/>
      <c r="MNU24" s="220"/>
      <c r="MNV24" s="220"/>
      <c r="MNW24" s="220"/>
      <c r="MNX24" s="220"/>
      <c r="MNY24" s="220"/>
      <c r="MNZ24" s="220"/>
      <c r="MOA24" s="220"/>
      <c r="MOB24" s="220"/>
      <c r="MOC24" s="220"/>
      <c r="MOD24" s="220"/>
      <c r="MOE24" s="220"/>
      <c r="MOF24" s="220"/>
      <c r="MOG24" s="220"/>
      <c r="MOH24" s="220"/>
      <c r="MOI24" s="220"/>
      <c r="MOJ24" s="220"/>
      <c r="MOK24" s="220"/>
      <c r="MOL24" s="220"/>
      <c r="MOM24" s="220"/>
      <c r="MON24" s="220"/>
      <c r="MOO24" s="220"/>
      <c r="MOP24" s="220"/>
      <c r="MOQ24" s="220"/>
      <c r="MOR24" s="220"/>
      <c r="MOS24" s="220"/>
      <c r="MOT24" s="220"/>
      <c r="MOU24" s="220"/>
      <c r="MOV24" s="220"/>
      <c r="MOW24" s="220"/>
      <c r="MOX24" s="220"/>
      <c r="MOY24" s="220"/>
      <c r="MOZ24" s="220"/>
      <c r="MPA24" s="220"/>
      <c r="MPB24" s="220"/>
      <c r="MPC24" s="220"/>
      <c r="MPD24" s="220"/>
      <c r="MPE24" s="220"/>
      <c r="MPF24" s="220"/>
      <c r="MPG24" s="220"/>
      <c r="MPH24" s="220"/>
      <c r="MPI24" s="220"/>
      <c r="MPJ24" s="220"/>
      <c r="MPK24" s="220"/>
      <c r="MPL24" s="220"/>
      <c r="MPM24" s="220"/>
      <c r="MPN24" s="220"/>
      <c r="MPO24" s="220"/>
      <c r="MPP24" s="220"/>
      <c r="MPQ24" s="220"/>
      <c r="MPR24" s="220"/>
      <c r="MPS24" s="220"/>
      <c r="MPT24" s="220"/>
      <c r="MPU24" s="220"/>
      <c r="MPV24" s="220"/>
      <c r="MPW24" s="220"/>
      <c r="MPX24" s="220"/>
      <c r="MPY24" s="220"/>
      <c r="MPZ24" s="220"/>
      <c r="MQA24" s="220"/>
      <c r="MQB24" s="220"/>
      <c r="MQC24" s="220"/>
      <c r="MQD24" s="220"/>
      <c r="MQE24" s="220"/>
      <c r="MQF24" s="220"/>
      <c r="MQG24" s="220"/>
      <c r="MQH24" s="220"/>
      <c r="MQI24" s="220"/>
      <c r="MQJ24" s="220"/>
      <c r="MQK24" s="220"/>
      <c r="MQL24" s="220"/>
      <c r="MQM24" s="220"/>
      <c r="MQN24" s="220"/>
      <c r="MQO24" s="220"/>
      <c r="MQP24" s="220"/>
      <c r="MQQ24" s="220"/>
      <c r="MQR24" s="220"/>
      <c r="MQS24" s="220"/>
      <c r="MQT24" s="220"/>
      <c r="MQU24" s="220"/>
      <c r="MQV24" s="220"/>
      <c r="MQW24" s="220"/>
      <c r="MQX24" s="220"/>
      <c r="MQY24" s="220"/>
      <c r="MQZ24" s="220"/>
      <c r="MRA24" s="220"/>
      <c r="MRB24" s="220"/>
      <c r="MRC24" s="220"/>
      <c r="MRD24" s="220"/>
      <c r="MRE24" s="220"/>
      <c r="MRF24" s="220"/>
      <c r="MRG24" s="220"/>
      <c r="MRH24" s="220"/>
      <c r="MRI24" s="220"/>
      <c r="MRJ24" s="220"/>
      <c r="MRK24" s="220"/>
      <c r="MRL24" s="220"/>
      <c r="MRM24" s="220"/>
      <c r="MRN24" s="220"/>
      <c r="MRO24" s="220"/>
      <c r="MRP24" s="220"/>
      <c r="MRQ24" s="220"/>
      <c r="MRR24" s="220"/>
      <c r="MRS24" s="220"/>
      <c r="MRT24" s="220"/>
      <c r="MRU24" s="220"/>
      <c r="MRV24" s="220"/>
      <c r="MRW24" s="220"/>
      <c r="MRX24" s="220"/>
      <c r="MRY24" s="220"/>
      <c r="MRZ24" s="220"/>
      <c r="MSA24" s="220"/>
      <c r="MSB24" s="220"/>
      <c r="MSC24" s="220"/>
      <c r="MSD24" s="220"/>
      <c r="MSE24" s="220"/>
      <c r="MSF24" s="220"/>
      <c r="MSG24" s="220"/>
      <c r="MSH24" s="220"/>
      <c r="MSI24" s="220"/>
      <c r="MSJ24" s="220"/>
      <c r="MSK24" s="220"/>
      <c r="MSL24" s="220"/>
      <c r="MSM24" s="220"/>
      <c r="MSN24" s="220"/>
      <c r="MSO24" s="220"/>
      <c r="MSP24" s="220"/>
      <c r="MSQ24" s="220"/>
      <c r="MSR24" s="220"/>
      <c r="MSS24" s="220"/>
      <c r="MST24" s="220"/>
      <c r="MSU24" s="220"/>
      <c r="MSV24" s="220"/>
      <c r="MSW24" s="220"/>
      <c r="MSX24" s="220"/>
      <c r="MSY24" s="220"/>
      <c r="MSZ24" s="220"/>
      <c r="MTA24" s="220"/>
      <c r="MTB24" s="220"/>
      <c r="MTC24" s="220"/>
      <c r="MTD24" s="220"/>
      <c r="MTE24" s="220"/>
      <c r="MTF24" s="220"/>
      <c r="MTG24" s="220"/>
      <c r="MTH24" s="220"/>
      <c r="MTI24" s="220"/>
      <c r="MTJ24" s="220"/>
      <c r="MTK24" s="220"/>
      <c r="MTL24" s="220"/>
      <c r="MTM24" s="220"/>
      <c r="MTN24" s="220"/>
      <c r="MTO24" s="220"/>
      <c r="MTP24" s="220"/>
      <c r="MTQ24" s="220"/>
      <c r="MTR24" s="220"/>
      <c r="MTS24" s="220"/>
      <c r="MTT24" s="220"/>
      <c r="MTU24" s="220"/>
      <c r="MTV24" s="220"/>
      <c r="MTW24" s="220"/>
      <c r="MTX24" s="220"/>
      <c r="MTY24" s="220"/>
      <c r="MTZ24" s="220"/>
      <c r="MUA24" s="220"/>
      <c r="MUB24" s="220"/>
      <c r="MUC24" s="220"/>
      <c r="MUD24" s="220"/>
      <c r="MUE24" s="220"/>
      <c r="MUF24" s="220"/>
      <c r="MUG24" s="220"/>
      <c r="MUH24" s="220"/>
      <c r="MUI24" s="220"/>
      <c r="MUJ24" s="220"/>
      <c r="MUK24" s="220"/>
      <c r="MUL24" s="220"/>
      <c r="MUM24" s="220"/>
      <c r="MUN24" s="220"/>
      <c r="MUO24" s="220"/>
      <c r="MUP24" s="220"/>
      <c r="MUQ24" s="220"/>
      <c r="MUR24" s="220"/>
      <c r="MUS24" s="220"/>
      <c r="MUT24" s="220"/>
      <c r="MUU24" s="220"/>
      <c r="MUV24" s="220"/>
      <c r="MUW24" s="220"/>
      <c r="MUX24" s="220"/>
      <c r="MUY24" s="220"/>
      <c r="MUZ24" s="220"/>
      <c r="MVA24" s="220"/>
      <c r="MVB24" s="220"/>
      <c r="MVC24" s="220"/>
      <c r="MVD24" s="220"/>
      <c r="MVE24" s="220"/>
      <c r="MVF24" s="220"/>
      <c r="MVG24" s="220"/>
      <c r="MVH24" s="220"/>
      <c r="MVI24" s="220"/>
      <c r="MVJ24" s="220"/>
      <c r="MVK24" s="220"/>
      <c r="MVL24" s="220"/>
      <c r="MVM24" s="220"/>
      <c r="MVN24" s="220"/>
      <c r="MVO24" s="220"/>
      <c r="MVP24" s="220"/>
      <c r="MVQ24" s="220"/>
      <c r="MVR24" s="220"/>
      <c r="MVS24" s="220"/>
      <c r="MVT24" s="220"/>
      <c r="MVU24" s="220"/>
      <c r="MVV24" s="220"/>
      <c r="MVW24" s="220"/>
      <c r="MVX24" s="220"/>
      <c r="MVY24" s="220"/>
      <c r="MVZ24" s="220"/>
      <c r="MWA24" s="220"/>
      <c r="MWB24" s="220"/>
      <c r="MWC24" s="220"/>
      <c r="MWD24" s="220"/>
      <c r="MWE24" s="220"/>
      <c r="MWF24" s="220"/>
      <c r="MWG24" s="220"/>
      <c r="MWH24" s="220"/>
      <c r="MWI24" s="220"/>
      <c r="MWJ24" s="220"/>
      <c r="MWK24" s="220"/>
      <c r="MWL24" s="220"/>
      <c r="MWM24" s="220"/>
      <c r="MWN24" s="220"/>
      <c r="MWO24" s="220"/>
      <c r="MWP24" s="220"/>
      <c r="MWQ24" s="220"/>
      <c r="MWR24" s="220"/>
      <c r="MWS24" s="220"/>
      <c r="MWT24" s="220"/>
      <c r="MWU24" s="220"/>
      <c r="MWV24" s="220"/>
      <c r="MWW24" s="220"/>
      <c r="MWX24" s="220"/>
      <c r="MWY24" s="220"/>
      <c r="MWZ24" s="220"/>
      <c r="MXA24" s="220"/>
      <c r="MXB24" s="220"/>
      <c r="MXC24" s="220"/>
      <c r="MXD24" s="220"/>
      <c r="MXE24" s="220"/>
      <c r="MXF24" s="220"/>
      <c r="MXG24" s="220"/>
      <c r="MXH24" s="220"/>
      <c r="MXI24" s="220"/>
      <c r="MXJ24" s="220"/>
      <c r="MXK24" s="220"/>
      <c r="MXL24" s="220"/>
      <c r="MXM24" s="220"/>
      <c r="MXN24" s="220"/>
      <c r="MXO24" s="220"/>
      <c r="MXP24" s="220"/>
      <c r="MXQ24" s="220"/>
      <c r="MXR24" s="220"/>
      <c r="MXS24" s="220"/>
      <c r="MXT24" s="220"/>
      <c r="MXU24" s="220"/>
      <c r="MXV24" s="220"/>
      <c r="MXW24" s="220"/>
      <c r="MXX24" s="220"/>
      <c r="MXY24" s="220"/>
      <c r="MXZ24" s="220"/>
      <c r="MYA24" s="220"/>
      <c r="MYB24" s="220"/>
      <c r="MYC24" s="220"/>
      <c r="MYD24" s="220"/>
      <c r="MYE24" s="220"/>
      <c r="MYF24" s="220"/>
      <c r="MYG24" s="220"/>
      <c r="MYH24" s="220"/>
      <c r="MYI24" s="220"/>
      <c r="MYJ24" s="220"/>
      <c r="MYK24" s="220"/>
      <c r="MYL24" s="220"/>
      <c r="MYM24" s="220"/>
      <c r="MYN24" s="220"/>
      <c r="MYO24" s="220"/>
      <c r="MYP24" s="220"/>
      <c r="MYQ24" s="220"/>
      <c r="MYR24" s="220"/>
      <c r="MYS24" s="220"/>
      <c r="MYT24" s="220"/>
      <c r="MYU24" s="220"/>
      <c r="MYV24" s="220"/>
      <c r="MYW24" s="220"/>
      <c r="MYX24" s="220"/>
      <c r="MYY24" s="220"/>
      <c r="MYZ24" s="220"/>
      <c r="MZA24" s="220"/>
      <c r="MZB24" s="220"/>
      <c r="MZC24" s="220"/>
      <c r="MZD24" s="220"/>
      <c r="MZE24" s="220"/>
      <c r="MZF24" s="220"/>
      <c r="MZG24" s="220"/>
      <c r="MZH24" s="220"/>
      <c r="MZI24" s="220"/>
      <c r="MZJ24" s="220"/>
      <c r="MZK24" s="220"/>
      <c r="MZL24" s="220"/>
      <c r="MZM24" s="220"/>
      <c r="MZN24" s="220"/>
      <c r="MZO24" s="220"/>
      <c r="MZP24" s="220"/>
      <c r="MZQ24" s="220"/>
      <c r="MZR24" s="220"/>
      <c r="MZS24" s="220"/>
      <c r="MZT24" s="220"/>
      <c r="MZU24" s="220"/>
      <c r="MZV24" s="220"/>
      <c r="MZW24" s="220"/>
      <c r="MZX24" s="220"/>
      <c r="MZY24" s="220"/>
      <c r="MZZ24" s="220"/>
      <c r="NAA24" s="220"/>
      <c r="NAB24" s="220"/>
      <c r="NAC24" s="220"/>
      <c r="NAD24" s="220"/>
      <c r="NAE24" s="220"/>
      <c r="NAF24" s="220"/>
      <c r="NAG24" s="220"/>
      <c r="NAH24" s="220"/>
      <c r="NAI24" s="220"/>
      <c r="NAJ24" s="220"/>
      <c r="NAK24" s="220"/>
      <c r="NAL24" s="220"/>
      <c r="NAM24" s="220"/>
      <c r="NAN24" s="220"/>
      <c r="NAO24" s="220"/>
      <c r="NAP24" s="220"/>
      <c r="NAQ24" s="220"/>
      <c r="NAR24" s="220"/>
      <c r="NAS24" s="220"/>
      <c r="NAT24" s="220"/>
      <c r="NAU24" s="220"/>
      <c r="NAV24" s="220"/>
      <c r="NAW24" s="220"/>
      <c r="NAX24" s="220"/>
      <c r="NAY24" s="220"/>
      <c r="NAZ24" s="220"/>
      <c r="NBA24" s="220"/>
      <c r="NBB24" s="220"/>
      <c r="NBC24" s="220"/>
      <c r="NBD24" s="220"/>
      <c r="NBE24" s="220"/>
      <c r="NBF24" s="220"/>
      <c r="NBG24" s="220"/>
      <c r="NBH24" s="220"/>
      <c r="NBI24" s="220"/>
      <c r="NBJ24" s="220"/>
      <c r="NBK24" s="220"/>
      <c r="NBL24" s="220"/>
      <c r="NBM24" s="220"/>
      <c r="NBN24" s="220"/>
      <c r="NBO24" s="220"/>
      <c r="NBP24" s="220"/>
      <c r="NBQ24" s="220"/>
      <c r="NBR24" s="220"/>
      <c r="NBS24" s="220"/>
      <c r="NBT24" s="220"/>
      <c r="NBU24" s="220"/>
      <c r="NBV24" s="220"/>
      <c r="NBW24" s="220"/>
      <c r="NBX24" s="220"/>
      <c r="NBY24" s="220"/>
      <c r="NBZ24" s="220"/>
      <c r="NCA24" s="220"/>
      <c r="NCB24" s="220"/>
      <c r="NCC24" s="220"/>
      <c r="NCD24" s="220"/>
      <c r="NCE24" s="220"/>
      <c r="NCF24" s="220"/>
      <c r="NCG24" s="220"/>
      <c r="NCH24" s="220"/>
      <c r="NCI24" s="220"/>
      <c r="NCJ24" s="220"/>
      <c r="NCK24" s="220"/>
      <c r="NCL24" s="220"/>
      <c r="NCM24" s="220"/>
      <c r="NCN24" s="220"/>
      <c r="NCO24" s="220"/>
      <c r="NCP24" s="220"/>
      <c r="NCQ24" s="220"/>
      <c r="NCR24" s="220"/>
      <c r="NCS24" s="220"/>
      <c r="NCT24" s="220"/>
      <c r="NCU24" s="220"/>
      <c r="NCV24" s="220"/>
      <c r="NCW24" s="220"/>
      <c r="NCX24" s="220"/>
      <c r="NCY24" s="220"/>
      <c r="NCZ24" s="220"/>
      <c r="NDA24" s="220"/>
      <c r="NDB24" s="220"/>
      <c r="NDC24" s="220"/>
      <c r="NDD24" s="220"/>
      <c r="NDE24" s="220"/>
      <c r="NDF24" s="220"/>
      <c r="NDG24" s="220"/>
      <c r="NDH24" s="220"/>
      <c r="NDI24" s="220"/>
      <c r="NDJ24" s="220"/>
      <c r="NDK24" s="220"/>
      <c r="NDL24" s="220"/>
      <c r="NDM24" s="220"/>
      <c r="NDN24" s="220"/>
      <c r="NDO24" s="220"/>
      <c r="NDP24" s="220"/>
      <c r="NDQ24" s="220"/>
      <c r="NDR24" s="220"/>
      <c r="NDS24" s="220"/>
      <c r="NDT24" s="220"/>
      <c r="NDU24" s="220"/>
      <c r="NDV24" s="220"/>
      <c r="NDW24" s="220"/>
      <c r="NDX24" s="220"/>
      <c r="NDY24" s="220"/>
      <c r="NDZ24" s="220"/>
      <c r="NEA24" s="220"/>
      <c r="NEB24" s="220"/>
      <c r="NEC24" s="220"/>
      <c r="NED24" s="220"/>
      <c r="NEE24" s="220"/>
      <c r="NEF24" s="220"/>
      <c r="NEG24" s="220"/>
      <c r="NEH24" s="220"/>
      <c r="NEI24" s="220"/>
      <c r="NEJ24" s="220"/>
      <c r="NEK24" s="220"/>
      <c r="NEL24" s="220"/>
      <c r="NEM24" s="220"/>
      <c r="NEN24" s="220"/>
      <c r="NEO24" s="220"/>
      <c r="NEP24" s="220"/>
      <c r="NEQ24" s="220"/>
      <c r="NER24" s="220"/>
      <c r="NES24" s="220"/>
      <c r="NET24" s="220"/>
      <c r="NEU24" s="220"/>
      <c r="NEV24" s="220"/>
      <c r="NEW24" s="220"/>
      <c r="NEX24" s="220"/>
      <c r="NEY24" s="220"/>
      <c r="NEZ24" s="220"/>
      <c r="NFA24" s="220"/>
      <c r="NFB24" s="220"/>
      <c r="NFC24" s="220"/>
      <c r="NFD24" s="220"/>
      <c r="NFE24" s="220"/>
      <c r="NFF24" s="220"/>
      <c r="NFG24" s="220"/>
      <c r="NFH24" s="220"/>
      <c r="NFI24" s="220"/>
      <c r="NFJ24" s="220"/>
      <c r="NFK24" s="220"/>
      <c r="NFL24" s="220"/>
      <c r="NFM24" s="220"/>
      <c r="NFN24" s="220"/>
      <c r="NFO24" s="220"/>
      <c r="NFP24" s="220"/>
      <c r="NFQ24" s="220"/>
      <c r="NFR24" s="220"/>
      <c r="NFS24" s="220"/>
      <c r="NFT24" s="220"/>
      <c r="NFU24" s="220"/>
      <c r="NFV24" s="220"/>
      <c r="NFW24" s="220"/>
      <c r="NFX24" s="220"/>
      <c r="NFY24" s="220"/>
      <c r="NFZ24" s="220"/>
      <c r="NGA24" s="220"/>
      <c r="NGB24" s="220"/>
      <c r="NGC24" s="220"/>
      <c r="NGD24" s="220"/>
      <c r="NGE24" s="220"/>
      <c r="NGF24" s="220"/>
      <c r="NGG24" s="220"/>
      <c r="NGH24" s="220"/>
      <c r="NGI24" s="220"/>
      <c r="NGJ24" s="220"/>
      <c r="NGK24" s="220"/>
      <c r="NGL24" s="220"/>
      <c r="NGM24" s="220"/>
      <c r="NGN24" s="220"/>
      <c r="NGO24" s="220"/>
      <c r="NGP24" s="220"/>
      <c r="NGQ24" s="220"/>
      <c r="NGR24" s="220"/>
      <c r="NGS24" s="220"/>
      <c r="NGT24" s="220"/>
      <c r="NGU24" s="220"/>
      <c r="NGV24" s="220"/>
      <c r="NGW24" s="220"/>
      <c r="NGX24" s="220"/>
      <c r="NGY24" s="220"/>
      <c r="NGZ24" s="220"/>
      <c r="NHA24" s="220"/>
      <c r="NHB24" s="220"/>
      <c r="NHC24" s="220"/>
      <c r="NHD24" s="220"/>
      <c r="NHE24" s="220"/>
      <c r="NHF24" s="220"/>
      <c r="NHG24" s="220"/>
      <c r="NHH24" s="220"/>
      <c r="NHI24" s="220"/>
      <c r="NHJ24" s="220"/>
      <c r="NHK24" s="220"/>
      <c r="NHL24" s="220"/>
      <c r="NHM24" s="220"/>
      <c r="NHN24" s="220"/>
      <c r="NHO24" s="220"/>
      <c r="NHP24" s="220"/>
      <c r="NHQ24" s="220"/>
      <c r="NHR24" s="220"/>
      <c r="NHS24" s="220"/>
      <c r="NHT24" s="220"/>
      <c r="NHU24" s="220"/>
      <c r="NHV24" s="220"/>
      <c r="NHW24" s="220"/>
      <c r="NHX24" s="220"/>
      <c r="NHY24" s="220"/>
      <c r="NHZ24" s="220"/>
      <c r="NIA24" s="220"/>
      <c r="NIB24" s="220"/>
      <c r="NIC24" s="220"/>
      <c r="NID24" s="220"/>
      <c r="NIE24" s="220"/>
      <c r="NIF24" s="220"/>
      <c r="NIG24" s="220"/>
      <c r="NIH24" s="220"/>
      <c r="NII24" s="220"/>
      <c r="NIJ24" s="220"/>
      <c r="NIK24" s="220"/>
      <c r="NIL24" s="220"/>
      <c r="NIM24" s="220"/>
      <c r="NIN24" s="220"/>
      <c r="NIO24" s="220"/>
      <c r="NIP24" s="220"/>
      <c r="NIQ24" s="220"/>
      <c r="NIR24" s="220"/>
      <c r="NIS24" s="220"/>
      <c r="NIT24" s="220"/>
      <c r="NIU24" s="220"/>
      <c r="NIV24" s="220"/>
      <c r="NIW24" s="220"/>
      <c r="NIX24" s="220"/>
      <c r="NIY24" s="220"/>
      <c r="NIZ24" s="220"/>
      <c r="NJA24" s="220"/>
      <c r="NJB24" s="220"/>
      <c r="NJC24" s="220"/>
      <c r="NJD24" s="220"/>
      <c r="NJE24" s="220"/>
      <c r="NJF24" s="220"/>
      <c r="NJG24" s="220"/>
      <c r="NJH24" s="220"/>
      <c r="NJI24" s="220"/>
      <c r="NJJ24" s="220"/>
      <c r="NJK24" s="220"/>
      <c r="NJL24" s="220"/>
      <c r="NJM24" s="220"/>
      <c r="NJN24" s="220"/>
      <c r="NJO24" s="220"/>
      <c r="NJP24" s="220"/>
      <c r="NJQ24" s="220"/>
      <c r="NJR24" s="220"/>
      <c r="NJS24" s="220"/>
      <c r="NJT24" s="220"/>
      <c r="NJU24" s="220"/>
      <c r="NJV24" s="220"/>
      <c r="NJW24" s="220"/>
      <c r="NJX24" s="220"/>
      <c r="NJY24" s="220"/>
      <c r="NJZ24" s="220"/>
      <c r="NKA24" s="220"/>
      <c r="NKB24" s="220"/>
      <c r="NKC24" s="220"/>
      <c r="NKD24" s="220"/>
      <c r="NKE24" s="220"/>
      <c r="NKF24" s="220"/>
      <c r="NKG24" s="220"/>
      <c r="NKH24" s="220"/>
      <c r="NKI24" s="220"/>
      <c r="NKJ24" s="220"/>
      <c r="NKK24" s="220"/>
      <c r="NKL24" s="220"/>
      <c r="NKM24" s="220"/>
      <c r="NKN24" s="220"/>
      <c r="NKO24" s="220"/>
      <c r="NKP24" s="220"/>
      <c r="NKQ24" s="220"/>
      <c r="NKR24" s="220"/>
      <c r="NKS24" s="220"/>
      <c r="NKT24" s="220"/>
      <c r="NKU24" s="220"/>
      <c r="NKV24" s="220"/>
      <c r="NKW24" s="220"/>
      <c r="NKX24" s="220"/>
      <c r="NKY24" s="220"/>
      <c r="NKZ24" s="220"/>
      <c r="NLA24" s="220"/>
      <c r="NLB24" s="220"/>
      <c r="NLC24" s="220"/>
      <c r="NLD24" s="220"/>
      <c r="NLE24" s="220"/>
      <c r="NLF24" s="220"/>
      <c r="NLG24" s="220"/>
      <c r="NLH24" s="220"/>
      <c r="NLI24" s="220"/>
      <c r="NLJ24" s="220"/>
      <c r="NLK24" s="220"/>
      <c r="NLL24" s="220"/>
      <c r="NLM24" s="220"/>
      <c r="NLN24" s="220"/>
      <c r="NLO24" s="220"/>
      <c r="NLP24" s="220"/>
      <c r="NLQ24" s="220"/>
      <c r="NLR24" s="220"/>
      <c r="NLS24" s="220"/>
      <c r="NLT24" s="220"/>
      <c r="NLU24" s="220"/>
      <c r="NLV24" s="220"/>
      <c r="NLW24" s="220"/>
      <c r="NLX24" s="220"/>
      <c r="NLY24" s="220"/>
      <c r="NLZ24" s="220"/>
      <c r="NMA24" s="220"/>
      <c r="NMB24" s="220"/>
      <c r="NMC24" s="220"/>
      <c r="NMD24" s="220"/>
      <c r="NME24" s="220"/>
      <c r="NMF24" s="220"/>
      <c r="NMG24" s="220"/>
      <c r="NMH24" s="220"/>
      <c r="NMI24" s="220"/>
      <c r="NMJ24" s="220"/>
      <c r="NMK24" s="220"/>
      <c r="NML24" s="220"/>
      <c r="NMM24" s="220"/>
      <c r="NMN24" s="220"/>
      <c r="NMO24" s="220"/>
      <c r="NMP24" s="220"/>
      <c r="NMQ24" s="220"/>
      <c r="NMR24" s="220"/>
      <c r="NMS24" s="220"/>
      <c r="NMT24" s="220"/>
      <c r="NMU24" s="220"/>
      <c r="NMV24" s="220"/>
      <c r="NMW24" s="220"/>
      <c r="NMX24" s="220"/>
      <c r="NMY24" s="220"/>
      <c r="NMZ24" s="220"/>
      <c r="NNA24" s="220"/>
      <c r="NNB24" s="220"/>
      <c r="NNC24" s="220"/>
      <c r="NND24" s="220"/>
      <c r="NNE24" s="220"/>
      <c r="NNF24" s="220"/>
      <c r="NNG24" s="220"/>
      <c r="NNH24" s="220"/>
      <c r="NNI24" s="220"/>
      <c r="NNJ24" s="220"/>
      <c r="NNK24" s="220"/>
      <c r="NNL24" s="220"/>
      <c r="NNM24" s="220"/>
      <c r="NNN24" s="220"/>
      <c r="NNO24" s="220"/>
      <c r="NNP24" s="220"/>
      <c r="NNQ24" s="220"/>
      <c r="NNR24" s="220"/>
      <c r="NNS24" s="220"/>
      <c r="NNT24" s="220"/>
      <c r="NNU24" s="220"/>
      <c r="NNV24" s="220"/>
      <c r="NNW24" s="220"/>
      <c r="NNX24" s="220"/>
      <c r="NNY24" s="220"/>
      <c r="NNZ24" s="220"/>
      <c r="NOA24" s="220"/>
      <c r="NOB24" s="220"/>
      <c r="NOC24" s="220"/>
      <c r="NOD24" s="220"/>
      <c r="NOE24" s="220"/>
      <c r="NOF24" s="220"/>
      <c r="NOG24" s="220"/>
      <c r="NOH24" s="220"/>
      <c r="NOI24" s="220"/>
      <c r="NOJ24" s="220"/>
      <c r="NOK24" s="220"/>
      <c r="NOL24" s="220"/>
      <c r="NOM24" s="220"/>
      <c r="NON24" s="220"/>
      <c r="NOO24" s="220"/>
      <c r="NOP24" s="220"/>
      <c r="NOQ24" s="220"/>
      <c r="NOR24" s="220"/>
      <c r="NOS24" s="220"/>
      <c r="NOT24" s="220"/>
      <c r="NOU24" s="220"/>
      <c r="NOV24" s="220"/>
      <c r="NOW24" s="220"/>
      <c r="NOX24" s="220"/>
      <c r="NOY24" s="220"/>
      <c r="NOZ24" s="220"/>
      <c r="NPA24" s="220"/>
      <c r="NPB24" s="220"/>
      <c r="NPC24" s="220"/>
      <c r="NPD24" s="220"/>
      <c r="NPE24" s="220"/>
      <c r="NPF24" s="220"/>
      <c r="NPG24" s="220"/>
      <c r="NPH24" s="220"/>
      <c r="NPI24" s="220"/>
      <c r="NPJ24" s="220"/>
      <c r="NPK24" s="220"/>
      <c r="NPL24" s="220"/>
      <c r="NPM24" s="220"/>
      <c r="NPN24" s="220"/>
      <c r="NPO24" s="220"/>
      <c r="NPP24" s="220"/>
      <c r="NPQ24" s="220"/>
      <c r="NPR24" s="220"/>
      <c r="NPS24" s="220"/>
      <c r="NPT24" s="220"/>
      <c r="NPU24" s="220"/>
      <c r="NPV24" s="220"/>
      <c r="NPW24" s="220"/>
      <c r="NPX24" s="220"/>
      <c r="NPY24" s="220"/>
      <c r="NPZ24" s="220"/>
      <c r="NQA24" s="220"/>
      <c r="NQB24" s="220"/>
      <c r="NQC24" s="220"/>
      <c r="NQD24" s="220"/>
      <c r="NQE24" s="220"/>
      <c r="NQF24" s="220"/>
      <c r="NQG24" s="220"/>
      <c r="NQH24" s="220"/>
      <c r="NQI24" s="220"/>
      <c r="NQJ24" s="220"/>
      <c r="NQK24" s="220"/>
      <c r="NQL24" s="220"/>
      <c r="NQM24" s="220"/>
      <c r="NQN24" s="220"/>
      <c r="NQO24" s="220"/>
      <c r="NQP24" s="220"/>
      <c r="NQQ24" s="220"/>
      <c r="NQR24" s="220"/>
      <c r="NQS24" s="220"/>
      <c r="NQT24" s="220"/>
      <c r="NQU24" s="220"/>
      <c r="NQV24" s="220"/>
      <c r="NQW24" s="220"/>
      <c r="NQX24" s="220"/>
      <c r="NQY24" s="220"/>
      <c r="NQZ24" s="220"/>
      <c r="NRA24" s="220"/>
      <c r="NRB24" s="220"/>
      <c r="NRC24" s="220"/>
      <c r="NRD24" s="220"/>
      <c r="NRE24" s="220"/>
      <c r="NRF24" s="220"/>
      <c r="NRG24" s="220"/>
      <c r="NRH24" s="220"/>
      <c r="NRI24" s="220"/>
      <c r="NRJ24" s="220"/>
      <c r="NRK24" s="220"/>
      <c r="NRL24" s="220"/>
      <c r="NRM24" s="220"/>
      <c r="NRN24" s="220"/>
      <c r="NRO24" s="220"/>
      <c r="NRP24" s="220"/>
      <c r="NRQ24" s="220"/>
      <c r="NRR24" s="220"/>
      <c r="NRS24" s="220"/>
      <c r="NRT24" s="220"/>
      <c r="NRU24" s="220"/>
      <c r="NRV24" s="220"/>
      <c r="NRW24" s="220"/>
      <c r="NRX24" s="220"/>
      <c r="NRY24" s="220"/>
      <c r="NRZ24" s="220"/>
      <c r="NSA24" s="220"/>
      <c r="NSB24" s="220"/>
      <c r="NSC24" s="220"/>
      <c r="NSD24" s="220"/>
      <c r="NSE24" s="220"/>
      <c r="NSF24" s="220"/>
      <c r="NSG24" s="220"/>
      <c r="NSH24" s="220"/>
      <c r="NSI24" s="220"/>
      <c r="NSJ24" s="220"/>
      <c r="NSK24" s="220"/>
      <c r="NSL24" s="220"/>
      <c r="NSM24" s="220"/>
      <c r="NSN24" s="220"/>
      <c r="NSO24" s="220"/>
      <c r="NSP24" s="220"/>
      <c r="NSQ24" s="220"/>
      <c r="NSR24" s="220"/>
      <c r="NSS24" s="220"/>
      <c r="NST24" s="220"/>
      <c r="NSU24" s="220"/>
      <c r="NSV24" s="220"/>
      <c r="NSW24" s="220"/>
      <c r="NSX24" s="220"/>
      <c r="NSY24" s="220"/>
      <c r="NSZ24" s="220"/>
      <c r="NTA24" s="220"/>
      <c r="NTB24" s="220"/>
      <c r="NTC24" s="220"/>
      <c r="NTD24" s="220"/>
      <c r="NTE24" s="220"/>
      <c r="NTF24" s="220"/>
      <c r="NTG24" s="220"/>
      <c r="NTH24" s="220"/>
      <c r="NTI24" s="220"/>
      <c r="NTJ24" s="220"/>
      <c r="NTK24" s="220"/>
      <c r="NTL24" s="220"/>
      <c r="NTM24" s="220"/>
      <c r="NTN24" s="220"/>
      <c r="NTO24" s="220"/>
      <c r="NTP24" s="220"/>
      <c r="NTQ24" s="220"/>
      <c r="NTR24" s="220"/>
      <c r="NTS24" s="220"/>
      <c r="NTT24" s="220"/>
      <c r="NTU24" s="220"/>
      <c r="NTV24" s="220"/>
      <c r="NTW24" s="220"/>
      <c r="NTX24" s="220"/>
      <c r="NTY24" s="220"/>
      <c r="NTZ24" s="220"/>
      <c r="NUA24" s="220"/>
      <c r="NUB24" s="220"/>
      <c r="NUC24" s="220"/>
      <c r="NUD24" s="220"/>
      <c r="NUE24" s="220"/>
      <c r="NUF24" s="220"/>
      <c r="NUG24" s="220"/>
      <c r="NUH24" s="220"/>
      <c r="NUI24" s="220"/>
      <c r="NUJ24" s="220"/>
      <c r="NUK24" s="220"/>
      <c r="NUL24" s="220"/>
      <c r="NUM24" s="220"/>
      <c r="NUN24" s="220"/>
      <c r="NUO24" s="220"/>
      <c r="NUP24" s="220"/>
      <c r="NUQ24" s="220"/>
      <c r="NUR24" s="220"/>
      <c r="NUS24" s="220"/>
      <c r="NUT24" s="220"/>
      <c r="NUU24" s="220"/>
      <c r="NUV24" s="220"/>
      <c r="NUW24" s="220"/>
      <c r="NUX24" s="220"/>
      <c r="NUY24" s="220"/>
      <c r="NUZ24" s="220"/>
      <c r="NVA24" s="220"/>
      <c r="NVB24" s="220"/>
      <c r="NVC24" s="220"/>
      <c r="NVD24" s="220"/>
      <c r="NVE24" s="220"/>
      <c r="NVF24" s="220"/>
      <c r="NVG24" s="220"/>
      <c r="NVH24" s="220"/>
      <c r="NVI24" s="220"/>
      <c r="NVJ24" s="220"/>
      <c r="NVK24" s="220"/>
      <c r="NVL24" s="220"/>
      <c r="NVM24" s="220"/>
      <c r="NVN24" s="220"/>
      <c r="NVO24" s="220"/>
      <c r="NVP24" s="220"/>
      <c r="NVQ24" s="220"/>
      <c r="NVR24" s="220"/>
      <c r="NVS24" s="220"/>
      <c r="NVT24" s="220"/>
      <c r="NVU24" s="220"/>
      <c r="NVV24" s="220"/>
      <c r="NVW24" s="220"/>
      <c r="NVX24" s="220"/>
      <c r="NVY24" s="220"/>
      <c r="NVZ24" s="220"/>
      <c r="NWA24" s="220"/>
      <c r="NWB24" s="220"/>
      <c r="NWC24" s="220"/>
      <c r="NWD24" s="220"/>
      <c r="NWE24" s="220"/>
      <c r="NWF24" s="220"/>
      <c r="NWG24" s="220"/>
      <c r="NWH24" s="220"/>
      <c r="NWI24" s="220"/>
      <c r="NWJ24" s="220"/>
      <c r="NWK24" s="220"/>
      <c r="NWL24" s="220"/>
      <c r="NWM24" s="220"/>
      <c r="NWN24" s="220"/>
      <c r="NWO24" s="220"/>
      <c r="NWP24" s="220"/>
      <c r="NWQ24" s="220"/>
      <c r="NWR24" s="220"/>
      <c r="NWS24" s="220"/>
      <c r="NWT24" s="220"/>
      <c r="NWU24" s="220"/>
      <c r="NWV24" s="220"/>
      <c r="NWW24" s="220"/>
      <c r="NWX24" s="220"/>
      <c r="NWY24" s="220"/>
      <c r="NWZ24" s="220"/>
      <c r="NXA24" s="220"/>
      <c r="NXB24" s="220"/>
      <c r="NXC24" s="220"/>
      <c r="NXD24" s="220"/>
      <c r="NXE24" s="220"/>
      <c r="NXF24" s="220"/>
      <c r="NXG24" s="220"/>
      <c r="NXH24" s="220"/>
      <c r="NXI24" s="220"/>
      <c r="NXJ24" s="220"/>
      <c r="NXK24" s="220"/>
      <c r="NXL24" s="220"/>
      <c r="NXM24" s="220"/>
      <c r="NXN24" s="220"/>
      <c r="NXO24" s="220"/>
      <c r="NXP24" s="220"/>
      <c r="NXQ24" s="220"/>
      <c r="NXR24" s="220"/>
      <c r="NXS24" s="220"/>
      <c r="NXT24" s="220"/>
      <c r="NXU24" s="220"/>
      <c r="NXV24" s="220"/>
      <c r="NXW24" s="220"/>
      <c r="NXX24" s="220"/>
      <c r="NXY24" s="220"/>
      <c r="NXZ24" s="220"/>
      <c r="NYA24" s="220"/>
      <c r="NYB24" s="220"/>
      <c r="NYC24" s="220"/>
      <c r="NYD24" s="220"/>
      <c r="NYE24" s="220"/>
      <c r="NYF24" s="220"/>
      <c r="NYG24" s="220"/>
      <c r="NYH24" s="220"/>
      <c r="NYI24" s="220"/>
      <c r="NYJ24" s="220"/>
      <c r="NYK24" s="220"/>
      <c r="NYL24" s="220"/>
      <c r="NYM24" s="220"/>
      <c r="NYN24" s="220"/>
      <c r="NYO24" s="220"/>
      <c r="NYP24" s="220"/>
      <c r="NYQ24" s="220"/>
      <c r="NYR24" s="220"/>
      <c r="NYS24" s="220"/>
      <c r="NYT24" s="220"/>
      <c r="NYU24" s="220"/>
      <c r="NYV24" s="220"/>
      <c r="NYW24" s="220"/>
      <c r="NYX24" s="220"/>
      <c r="NYY24" s="220"/>
      <c r="NYZ24" s="220"/>
      <c r="NZA24" s="220"/>
      <c r="NZB24" s="220"/>
      <c r="NZC24" s="220"/>
      <c r="NZD24" s="220"/>
      <c r="NZE24" s="220"/>
      <c r="NZF24" s="220"/>
      <c r="NZG24" s="220"/>
      <c r="NZH24" s="220"/>
      <c r="NZI24" s="220"/>
      <c r="NZJ24" s="220"/>
      <c r="NZK24" s="220"/>
      <c r="NZL24" s="220"/>
      <c r="NZM24" s="220"/>
      <c r="NZN24" s="220"/>
      <c r="NZO24" s="220"/>
      <c r="NZP24" s="220"/>
      <c r="NZQ24" s="220"/>
      <c r="NZR24" s="220"/>
      <c r="NZS24" s="220"/>
      <c r="NZT24" s="220"/>
      <c r="NZU24" s="220"/>
      <c r="NZV24" s="220"/>
      <c r="NZW24" s="220"/>
      <c r="NZX24" s="220"/>
      <c r="NZY24" s="220"/>
      <c r="NZZ24" s="220"/>
      <c r="OAA24" s="220"/>
      <c r="OAB24" s="220"/>
      <c r="OAC24" s="220"/>
      <c r="OAD24" s="220"/>
      <c r="OAE24" s="220"/>
      <c r="OAF24" s="220"/>
      <c r="OAG24" s="220"/>
      <c r="OAH24" s="220"/>
      <c r="OAI24" s="220"/>
      <c r="OAJ24" s="220"/>
      <c r="OAK24" s="220"/>
      <c r="OAL24" s="220"/>
      <c r="OAM24" s="220"/>
      <c r="OAN24" s="220"/>
      <c r="OAO24" s="220"/>
      <c r="OAP24" s="220"/>
      <c r="OAQ24" s="220"/>
      <c r="OAR24" s="220"/>
      <c r="OAS24" s="220"/>
      <c r="OAT24" s="220"/>
      <c r="OAU24" s="220"/>
      <c r="OAV24" s="220"/>
      <c r="OAW24" s="220"/>
      <c r="OAX24" s="220"/>
      <c r="OAY24" s="220"/>
      <c r="OAZ24" s="220"/>
      <c r="OBA24" s="220"/>
      <c r="OBB24" s="220"/>
      <c r="OBC24" s="220"/>
      <c r="OBD24" s="220"/>
      <c r="OBE24" s="220"/>
      <c r="OBF24" s="220"/>
      <c r="OBG24" s="220"/>
      <c r="OBH24" s="220"/>
      <c r="OBI24" s="220"/>
      <c r="OBJ24" s="220"/>
      <c r="OBK24" s="220"/>
      <c r="OBL24" s="220"/>
      <c r="OBM24" s="220"/>
      <c r="OBN24" s="220"/>
      <c r="OBO24" s="220"/>
      <c r="OBP24" s="220"/>
      <c r="OBQ24" s="220"/>
      <c r="OBR24" s="220"/>
      <c r="OBS24" s="220"/>
      <c r="OBT24" s="220"/>
      <c r="OBU24" s="220"/>
      <c r="OBV24" s="220"/>
      <c r="OBW24" s="220"/>
      <c r="OBX24" s="220"/>
      <c r="OBY24" s="220"/>
      <c r="OBZ24" s="220"/>
      <c r="OCA24" s="220"/>
      <c r="OCB24" s="220"/>
      <c r="OCC24" s="220"/>
      <c r="OCD24" s="220"/>
      <c r="OCE24" s="220"/>
      <c r="OCF24" s="220"/>
      <c r="OCG24" s="220"/>
      <c r="OCH24" s="220"/>
      <c r="OCI24" s="220"/>
      <c r="OCJ24" s="220"/>
      <c r="OCK24" s="220"/>
      <c r="OCL24" s="220"/>
      <c r="OCM24" s="220"/>
      <c r="OCN24" s="220"/>
      <c r="OCO24" s="220"/>
      <c r="OCP24" s="220"/>
      <c r="OCQ24" s="220"/>
      <c r="OCR24" s="220"/>
      <c r="OCS24" s="220"/>
      <c r="OCT24" s="220"/>
      <c r="OCU24" s="220"/>
      <c r="OCV24" s="220"/>
      <c r="OCW24" s="220"/>
      <c r="OCX24" s="220"/>
      <c r="OCY24" s="220"/>
      <c r="OCZ24" s="220"/>
      <c r="ODA24" s="220"/>
      <c r="ODB24" s="220"/>
      <c r="ODC24" s="220"/>
      <c r="ODD24" s="220"/>
      <c r="ODE24" s="220"/>
      <c r="ODF24" s="220"/>
      <c r="ODG24" s="220"/>
      <c r="ODH24" s="220"/>
      <c r="ODI24" s="220"/>
      <c r="ODJ24" s="220"/>
      <c r="ODK24" s="220"/>
      <c r="ODL24" s="220"/>
      <c r="ODM24" s="220"/>
      <c r="ODN24" s="220"/>
      <c r="ODO24" s="220"/>
      <c r="ODP24" s="220"/>
      <c r="ODQ24" s="220"/>
      <c r="ODR24" s="220"/>
      <c r="ODS24" s="220"/>
      <c r="ODT24" s="220"/>
      <c r="ODU24" s="220"/>
      <c r="ODV24" s="220"/>
      <c r="ODW24" s="220"/>
      <c r="ODX24" s="220"/>
      <c r="ODY24" s="220"/>
      <c r="ODZ24" s="220"/>
      <c r="OEA24" s="220"/>
      <c r="OEB24" s="220"/>
      <c r="OEC24" s="220"/>
      <c r="OED24" s="220"/>
      <c r="OEE24" s="220"/>
      <c r="OEF24" s="220"/>
      <c r="OEG24" s="220"/>
      <c r="OEH24" s="220"/>
      <c r="OEI24" s="220"/>
      <c r="OEJ24" s="220"/>
      <c r="OEK24" s="220"/>
      <c r="OEL24" s="220"/>
      <c r="OEM24" s="220"/>
      <c r="OEN24" s="220"/>
      <c r="OEO24" s="220"/>
      <c r="OEP24" s="220"/>
      <c r="OEQ24" s="220"/>
      <c r="OER24" s="220"/>
      <c r="OES24" s="220"/>
      <c r="OET24" s="220"/>
      <c r="OEU24" s="220"/>
      <c r="OEV24" s="220"/>
      <c r="OEW24" s="220"/>
      <c r="OEX24" s="220"/>
      <c r="OEY24" s="220"/>
      <c r="OEZ24" s="220"/>
      <c r="OFA24" s="220"/>
      <c r="OFB24" s="220"/>
      <c r="OFC24" s="220"/>
      <c r="OFD24" s="220"/>
      <c r="OFE24" s="220"/>
      <c r="OFF24" s="220"/>
      <c r="OFG24" s="220"/>
      <c r="OFH24" s="220"/>
      <c r="OFI24" s="220"/>
      <c r="OFJ24" s="220"/>
      <c r="OFK24" s="220"/>
      <c r="OFL24" s="220"/>
      <c r="OFM24" s="220"/>
      <c r="OFN24" s="220"/>
      <c r="OFO24" s="220"/>
      <c r="OFP24" s="220"/>
      <c r="OFQ24" s="220"/>
      <c r="OFR24" s="220"/>
      <c r="OFS24" s="220"/>
      <c r="OFT24" s="220"/>
      <c r="OFU24" s="220"/>
      <c r="OFV24" s="220"/>
      <c r="OFW24" s="220"/>
      <c r="OFX24" s="220"/>
      <c r="OFY24" s="220"/>
      <c r="OFZ24" s="220"/>
      <c r="OGA24" s="220"/>
      <c r="OGB24" s="220"/>
      <c r="OGC24" s="220"/>
      <c r="OGD24" s="220"/>
      <c r="OGE24" s="220"/>
      <c r="OGF24" s="220"/>
      <c r="OGG24" s="220"/>
      <c r="OGH24" s="220"/>
      <c r="OGI24" s="220"/>
      <c r="OGJ24" s="220"/>
      <c r="OGK24" s="220"/>
      <c r="OGL24" s="220"/>
      <c r="OGM24" s="220"/>
      <c r="OGN24" s="220"/>
      <c r="OGO24" s="220"/>
      <c r="OGP24" s="220"/>
      <c r="OGQ24" s="220"/>
      <c r="OGR24" s="220"/>
      <c r="OGS24" s="220"/>
      <c r="OGT24" s="220"/>
      <c r="OGU24" s="220"/>
      <c r="OGV24" s="220"/>
      <c r="OGW24" s="220"/>
      <c r="OGX24" s="220"/>
      <c r="OGY24" s="220"/>
      <c r="OGZ24" s="220"/>
      <c r="OHA24" s="220"/>
      <c r="OHB24" s="220"/>
      <c r="OHC24" s="220"/>
      <c r="OHD24" s="220"/>
      <c r="OHE24" s="220"/>
      <c r="OHF24" s="220"/>
      <c r="OHG24" s="220"/>
      <c r="OHH24" s="220"/>
      <c r="OHI24" s="220"/>
      <c r="OHJ24" s="220"/>
      <c r="OHK24" s="220"/>
      <c r="OHL24" s="220"/>
      <c r="OHM24" s="220"/>
      <c r="OHN24" s="220"/>
      <c r="OHO24" s="220"/>
      <c r="OHP24" s="220"/>
      <c r="OHQ24" s="220"/>
      <c r="OHR24" s="220"/>
      <c r="OHS24" s="220"/>
      <c r="OHT24" s="220"/>
      <c r="OHU24" s="220"/>
      <c r="OHV24" s="220"/>
      <c r="OHW24" s="220"/>
      <c r="OHX24" s="220"/>
      <c r="OHY24" s="220"/>
      <c r="OHZ24" s="220"/>
      <c r="OIA24" s="220"/>
      <c r="OIB24" s="220"/>
      <c r="OIC24" s="220"/>
      <c r="OID24" s="220"/>
      <c r="OIE24" s="220"/>
      <c r="OIF24" s="220"/>
      <c r="OIG24" s="220"/>
      <c r="OIH24" s="220"/>
      <c r="OII24" s="220"/>
      <c r="OIJ24" s="220"/>
      <c r="OIK24" s="220"/>
      <c r="OIL24" s="220"/>
      <c r="OIM24" s="220"/>
      <c r="OIN24" s="220"/>
      <c r="OIO24" s="220"/>
      <c r="OIP24" s="220"/>
      <c r="OIQ24" s="220"/>
      <c r="OIR24" s="220"/>
      <c r="OIS24" s="220"/>
      <c r="OIT24" s="220"/>
      <c r="OIU24" s="220"/>
      <c r="OIV24" s="220"/>
      <c r="OIW24" s="220"/>
      <c r="OIX24" s="220"/>
      <c r="OIY24" s="220"/>
      <c r="OIZ24" s="220"/>
      <c r="OJA24" s="220"/>
      <c r="OJB24" s="220"/>
      <c r="OJC24" s="220"/>
      <c r="OJD24" s="220"/>
      <c r="OJE24" s="220"/>
      <c r="OJF24" s="220"/>
      <c r="OJG24" s="220"/>
      <c r="OJH24" s="220"/>
      <c r="OJI24" s="220"/>
      <c r="OJJ24" s="220"/>
      <c r="OJK24" s="220"/>
      <c r="OJL24" s="220"/>
      <c r="OJM24" s="220"/>
      <c r="OJN24" s="220"/>
      <c r="OJO24" s="220"/>
      <c r="OJP24" s="220"/>
      <c r="OJQ24" s="220"/>
      <c r="OJR24" s="220"/>
      <c r="OJS24" s="220"/>
      <c r="OJT24" s="220"/>
      <c r="OJU24" s="220"/>
      <c r="OJV24" s="220"/>
      <c r="OJW24" s="220"/>
      <c r="OJX24" s="220"/>
      <c r="OJY24" s="220"/>
      <c r="OJZ24" s="220"/>
      <c r="OKA24" s="220"/>
      <c r="OKB24" s="220"/>
      <c r="OKC24" s="220"/>
      <c r="OKD24" s="220"/>
      <c r="OKE24" s="220"/>
      <c r="OKF24" s="220"/>
      <c r="OKG24" s="220"/>
      <c r="OKH24" s="220"/>
      <c r="OKI24" s="220"/>
      <c r="OKJ24" s="220"/>
      <c r="OKK24" s="220"/>
      <c r="OKL24" s="220"/>
      <c r="OKM24" s="220"/>
      <c r="OKN24" s="220"/>
      <c r="OKO24" s="220"/>
      <c r="OKP24" s="220"/>
      <c r="OKQ24" s="220"/>
      <c r="OKR24" s="220"/>
      <c r="OKS24" s="220"/>
      <c r="OKT24" s="220"/>
      <c r="OKU24" s="220"/>
      <c r="OKV24" s="220"/>
      <c r="OKW24" s="220"/>
      <c r="OKX24" s="220"/>
      <c r="OKY24" s="220"/>
      <c r="OKZ24" s="220"/>
      <c r="OLA24" s="220"/>
      <c r="OLB24" s="220"/>
      <c r="OLC24" s="220"/>
      <c r="OLD24" s="220"/>
      <c r="OLE24" s="220"/>
      <c r="OLF24" s="220"/>
      <c r="OLG24" s="220"/>
      <c r="OLH24" s="220"/>
      <c r="OLI24" s="220"/>
      <c r="OLJ24" s="220"/>
      <c r="OLK24" s="220"/>
      <c r="OLL24" s="220"/>
      <c r="OLM24" s="220"/>
      <c r="OLN24" s="220"/>
      <c r="OLO24" s="220"/>
      <c r="OLP24" s="220"/>
      <c r="OLQ24" s="220"/>
      <c r="OLR24" s="220"/>
      <c r="OLS24" s="220"/>
      <c r="OLT24" s="220"/>
      <c r="OLU24" s="220"/>
      <c r="OLV24" s="220"/>
      <c r="OLW24" s="220"/>
      <c r="OLX24" s="220"/>
      <c r="OLY24" s="220"/>
      <c r="OLZ24" s="220"/>
      <c r="OMA24" s="220"/>
      <c r="OMB24" s="220"/>
      <c r="OMC24" s="220"/>
      <c r="OMD24" s="220"/>
      <c r="OME24" s="220"/>
      <c r="OMF24" s="220"/>
      <c r="OMG24" s="220"/>
      <c r="OMH24" s="220"/>
      <c r="OMI24" s="220"/>
      <c r="OMJ24" s="220"/>
      <c r="OMK24" s="220"/>
      <c r="OML24" s="220"/>
      <c r="OMM24" s="220"/>
      <c r="OMN24" s="220"/>
      <c r="OMO24" s="220"/>
      <c r="OMP24" s="220"/>
      <c r="OMQ24" s="220"/>
      <c r="OMR24" s="220"/>
      <c r="OMS24" s="220"/>
      <c r="OMT24" s="220"/>
      <c r="OMU24" s="220"/>
      <c r="OMV24" s="220"/>
      <c r="OMW24" s="220"/>
      <c r="OMX24" s="220"/>
      <c r="OMY24" s="220"/>
      <c r="OMZ24" s="220"/>
      <c r="ONA24" s="220"/>
      <c r="ONB24" s="220"/>
      <c r="ONC24" s="220"/>
      <c r="OND24" s="220"/>
      <c r="ONE24" s="220"/>
      <c r="ONF24" s="220"/>
      <c r="ONG24" s="220"/>
      <c r="ONH24" s="220"/>
      <c r="ONI24" s="220"/>
      <c r="ONJ24" s="220"/>
      <c r="ONK24" s="220"/>
      <c r="ONL24" s="220"/>
      <c r="ONM24" s="220"/>
      <c r="ONN24" s="220"/>
      <c r="ONO24" s="220"/>
      <c r="ONP24" s="220"/>
      <c r="ONQ24" s="220"/>
      <c r="ONR24" s="220"/>
      <c r="ONS24" s="220"/>
      <c r="ONT24" s="220"/>
      <c r="ONU24" s="220"/>
      <c r="ONV24" s="220"/>
      <c r="ONW24" s="220"/>
      <c r="ONX24" s="220"/>
      <c r="ONY24" s="220"/>
      <c r="ONZ24" s="220"/>
      <c r="OOA24" s="220"/>
      <c r="OOB24" s="220"/>
      <c r="OOC24" s="220"/>
      <c r="OOD24" s="220"/>
      <c r="OOE24" s="220"/>
      <c r="OOF24" s="220"/>
      <c r="OOG24" s="220"/>
      <c r="OOH24" s="220"/>
      <c r="OOI24" s="220"/>
      <c r="OOJ24" s="220"/>
      <c r="OOK24" s="220"/>
      <c r="OOL24" s="220"/>
      <c r="OOM24" s="220"/>
      <c r="OON24" s="220"/>
      <c r="OOO24" s="220"/>
      <c r="OOP24" s="220"/>
      <c r="OOQ24" s="220"/>
      <c r="OOR24" s="220"/>
      <c r="OOS24" s="220"/>
      <c r="OOT24" s="220"/>
      <c r="OOU24" s="220"/>
      <c r="OOV24" s="220"/>
      <c r="OOW24" s="220"/>
      <c r="OOX24" s="220"/>
      <c r="OOY24" s="220"/>
      <c r="OOZ24" s="220"/>
      <c r="OPA24" s="220"/>
      <c r="OPB24" s="220"/>
      <c r="OPC24" s="220"/>
      <c r="OPD24" s="220"/>
      <c r="OPE24" s="220"/>
      <c r="OPF24" s="220"/>
      <c r="OPG24" s="220"/>
      <c r="OPH24" s="220"/>
      <c r="OPI24" s="220"/>
      <c r="OPJ24" s="220"/>
      <c r="OPK24" s="220"/>
      <c r="OPL24" s="220"/>
      <c r="OPM24" s="220"/>
      <c r="OPN24" s="220"/>
      <c r="OPO24" s="220"/>
      <c r="OPP24" s="220"/>
      <c r="OPQ24" s="220"/>
      <c r="OPR24" s="220"/>
      <c r="OPS24" s="220"/>
      <c r="OPT24" s="220"/>
      <c r="OPU24" s="220"/>
      <c r="OPV24" s="220"/>
      <c r="OPW24" s="220"/>
      <c r="OPX24" s="220"/>
      <c r="OPY24" s="220"/>
      <c r="OPZ24" s="220"/>
      <c r="OQA24" s="220"/>
      <c r="OQB24" s="220"/>
      <c r="OQC24" s="220"/>
      <c r="OQD24" s="220"/>
      <c r="OQE24" s="220"/>
      <c r="OQF24" s="220"/>
      <c r="OQG24" s="220"/>
      <c r="OQH24" s="220"/>
      <c r="OQI24" s="220"/>
      <c r="OQJ24" s="220"/>
      <c r="OQK24" s="220"/>
      <c r="OQL24" s="220"/>
      <c r="OQM24" s="220"/>
      <c r="OQN24" s="220"/>
      <c r="OQO24" s="220"/>
      <c r="OQP24" s="220"/>
      <c r="OQQ24" s="220"/>
      <c r="OQR24" s="220"/>
      <c r="OQS24" s="220"/>
      <c r="OQT24" s="220"/>
      <c r="OQU24" s="220"/>
      <c r="OQV24" s="220"/>
      <c r="OQW24" s="220"/>
      <c r="OQX24" s="220"/>
      <c r="OQY24" s="220"/>
      <c r="OQZ24" s="220"/>
      <c r="ORA24" s="220"/>
      <c r="ORB24" s="220"/>
      <c r="ORC24" s="220"/>
      <c r="ORD24" s="220"/>
      <c r="ORE24" s="220"/>
      <c r="ORF24" s="220"/>
      <c r="ORG24" s="220"/>
      <c r="ORH24" s="220"/>
      <c r="ORI24" s="220"/>
      <c r="ORJ24" s="220"/>
      <c r="ORK24" s="220"/>
      <c r="ORL24" s="220"/>
      <c r="ORM24" s="220"/>
      <c r="ORN24" s="220"/>
      <c r="ORO24" s="220"/>
      <c r="ORP24" s="220"/>
      <c r="ORQ24" s="220"/>
      <c r="ORR24" s="220"/>
      <c r="ORS24" s="220"/>
      <c r="ORT24" s="220"/>
      <c r="ORU24" s="220"/>
      <c r="ORV24" s="220"/>
      <c r="ORW24" s="220"/>
      <c r="ORX24" s="220"/>
      <c r="ORY24" s="220"/>
      <c r="ORZ24" s="220"/>
      <c r="OSA24" s="220"/>
      <c r="OSB24" s="220"/>
      <c r="OSC24" s="220"/>
      <c r="OSD24" s="220"/>
      <c r="OSE24" s="220"/>
      <c r="OSF24" s="220"/>
      <c r="OSG24" s="220"/>
      <c r="OSH24" s="220"/>
      <c r="OSI24" s="220"/>
      <c r="OSJ24" s="220"/>
      <c r="OSK24" s="220"/>
      <c r="OSL24" s="220"/>
      <c r="OSM24" s="220"/>
      <c r="OSN24" s="220"/>
      <c r="OSO24" s="220"/>
      <c r="OSP24" s="220"/>
      <c r="OSQ24" s="220"/>
      <c r="OSR24" s="220"/>
      <c r="OSS24" s="220"/>
      <c r="OST24" s="220"/>
      <c r="OSU24" s="220"/>
      <c r="OSV24" s="220"/>
      <c r="OSW24" s="220"/>
      <c r="OSX24" s="220"/>
      <c r="OSY24" s="220"/>
      <c r="OSZ24" s="220"/>
      <c r="OTA24" s="220"/>
      <c r="OTB24" s="220"/>
      <c r="OTC24" s="220"/>
      <c r="OTD24" s="220"/>
      <c r="OTE24" s="220"/>
      <c r="OTF24" s="220"/>
      <c r="OTG24" s="220"/>
      <c r="OTH24" s="220"/>
      <c r="OTI24" s="220"/>
      <c r="OTJ24" s="220"/>
      <c r="OTK24" s="220"/>
      <c r="OTL24" s="220"/>
      <c r="OTM24" s="220"/>
      <c r="OTN24" s="220"/>
      <c r="OTO24" s="220"/>
      <c r="OTP24" s="220"/>
      <c r="OTQ24" s="220"/>
      <c r="OTR24" s="220"/>
      <c r="OTS24" s="220"/>
      <c r="OTT24" s="220"/>
      <c r="OTU24" s="220"/>
      <c r="OTV24" s="220"/>
      <c r="OTW24" s="220"/>
      <c r="OTX24" s="220"/>
      <c r="OTY24" s="220"/>
      <c r="OTZ24" s="220"/>
      <c r="OUA24" s="220"/>
      <c r="OUB24" s="220"/>
      <c r="OUC24" s="220"/>
      <c r="OUD24" s="220"/>
      <c r="OUE24" s="220"/>
      <c r="OUF24" s="220"/>
      <c r="OUG24" s="220"/>
      <c r="OUH24" s="220"/>
      <c r="OUI24" s="220"/>
      <c r="OUJ24" s="220"/>
      <c r="OUK24" s="220"/>
      <c r="OUL24" s="220"/>
      <c r="OUM24" s="220"/>
      <c r="OUN24" s="220"/>
      <c r="OUO24" s="220"/>
      <c r="OUP24" s="220"/>
      <c r="OUQ24" s="220"/>
      <c r="OUR24" s="220"/>
      <c r="OUS24" s="220"/>
      <c r="OUT24" s="220"/>
      <c r="OUU24" s="220"/>
      <c r="OUV24" s="220"/>
      <c r="OUW24" s="220"/>
      <c r="OUX24" s="220"/>
      <c r="OUY24" s="220"/>
      <c r="OUZ24" s="220"/>
      <c r="OVA24" s="220"/>
      <c r="OVB24" s="220"/>
      <c r="OVC24" s="220"/>
      <c r="OVD24" s="220"/>
      <c r="OVE24" s="220"/>
      <c r="OVF24" s="220"/>
      <c r="OVG24" s="220"/>
      <c r="OVH24" s="220"/>
      <c r="OVI24" s="220"/>
      <c r="OVJ24" s="220"/>
      <c r="OVK24" s="220"/>
      <c r="OVL24" s="220"/>
      <c r="OVM24" s="220"/>
      <c r="OVN24" s="220"/>
      <c r="OVO24" s="220"/>
      <c r="OVP24" s="220"/>
      <c r="OVQ24" s="220"/>
      <c r="OVR24" s="220"/>
      <c r="OVS24" s="220"/>
      <c r="OVT24" s="220"/>
      <c r="OVU24" s="220"/>
      <c r="OVV24" s="220"/>
      <c r="OVW24" s="220"/>
      <c r="OVX24" s="220"/>
      <c r="OVY24" s="220"/>
      <c r="OVZ24" s="220"/>
      <c r="OWA24" s="220"/>
      <c r="OWB24" s="220"/>
      <c r="OWC24" s="220"/>
      <c r="OWD24" s="220"/>
      <c r="OWE24" s="220"/>
      <c r="OWF24" s="220"/>
      <c r="OWG24" s="220"/>
      <c r="OWH24" s="220"/>
      <c r="OWI24" s="220"/>
      <c r="OWJ24" s="220"/>
      <c r="OWK24" s="220"/>
      <c r="OWL24" s="220"/>
      <c r="OWM24" s="220"/>
      <c r="OWN24" s="220"/>
      <c r="OWO24" s="220"/>
      <c r="OWP24" s="220"/>
      <c r="OWQ24" s="220"/>
      <c r="OWR24" s="220"/>
      <c r="OWS24" s="220"/>
      <c r="OWT24" s="220"/>
      <c r="OWU24" s="220"/>
      <c r="OWV24" s="220"/>
      <c r="OWW24" s="220"/>
      <c r="OWX24" s="220"/>
      <c r="OWY24" s="220"/>
      <c r="OWZ24" s="220"/>
      <c r="OXA24" s="220"/>
      <c r="OXB24" s="220"/>
      <c r="OXC24" s="220"/>
      <c r="OXD24" s="220"/>
      <c r="OXE24" s="220"/>
      <c r="OXF24" s="220"/>
      <c r="OXG24" s="220"/>
      <c r="OXH24" s="220"/>
      <c r="OXI24" s="220"/>
      <c r="OXJ24" s="220"/>
      <c r="OXK24" s="220"/>
      <c r="OXL24" s="220"/>
      <c r="OXM24" s="220"/>
      <c r="OXN24" s="220"/>
      <c r="OXO24" s="220"/>
      <c r="OXP24" s="220"/>
      <c r="OXQ24" s="220"/>
      <c r="OXR24" s="220"/>
      <c r="OXS24" s="220"/>
      <c r="OXT24" s="220"/>
      <c r="OXU24" s="220"/>
      <c r="OXV24" s="220"/>
      <c r="OXW24" s="220"/>
      <c r="OXX24" s="220"/>
      <c r="OXY24" s="220"/>
      <c r="OXZ24" s="220"/>
      <c r="OYA24" s="220"/>
      <c r="OYB24" s="220"/>
      <c r="OYC24" s="220"/>
      <c r="OYD24" s="220"/>
      <c r="OYE24" s="220"/>
      <c r="OYF24" s="220"/>
      <c r="OYG24" s="220"/>
      <c r="OYH24" s="220"/>
      <c r="OYI24" s="220"/>
      <c r="OYJ24" s="220"/>
      <c r="OYK24" s="220"/>
      <c r="OYL24" s="220"/>
      <c r="OYM24" s="220"/>
      <c r="OYN24" s="220"/>
      <c r="OYO24" s="220"/>
      <c r="OYP24" s="220"/>
      <c r="OYQ24" s="220"/>
      <c r="OYR24" s="220"/>
      <c r="OYS24" s="220"/>
      <c r="OYT24" s="220"/>
      <c r="OYU24" s="220"/>
      <c r="OYV24" s="220"/>
      <c r="OYW24" s="220"/>
      <c r="OYX24" s="220"/>
      <c r="OYY24" s="220"/>
      <c r="OYZ24" s="220"/>
      <c r="OZA24" s="220"/>
      <c r="OZB24" s="220"/>
      <c r="OZC24" s="220"/>
      <c r="OZD24" s="220"/>
      <c r="OZE24" s="220"/>
      <c r="OZF24" s="220"/>
      <c r="OZG24" s="220"/>
      <c r="OZH24" s="220"/>
      <c r="OZI24" s="220"/>
      <c r="OZJ24" s="220"/>
      <c r="OZK24" s="220"/>
      <c r="OZL24" s="220"/>
      <c r="OZM24" s="220"/>
      <c r="OZN24" s="220"/>
      <c r="OZO24" s="220"/>
      <c r="OZP24" s="220"/>
      <c r="OZQ24" s="220"/>
      <c r="OZR24" s="220"/>
      <c r="OZS24" s="220"/>
      <c r="OZT24" s="220"/>
      <c r="OZU24" s="220"/>
      <c r="OZV24" s="220"/>
      <c r="OZW24" s="220"/>
      <c r="OZX24" s="220"/>
      <c r="OZY24" s="220"/>
      <c r="OZZ24" s="220"/>
      <c r="PAA24" s="220"/>
      <c r="PAB24" s="220"/>
      <c r="PAC24" s="220"/>
      <c r="PAD24" s="220"/>
      <c r="PAE24" s="220"/>
      <c r="PAF24" s="220"/>
      <c r="PAG24" s="220"/>
      <c r="PAH24" s="220"/>
      <c r="PAI24" s="220"/>
      <c r="PAJ24" s="220"/>
      <c r="PAK24" s="220"/>
      <c r="PAL24" s="220"/>
      <c r="PAM24" s="220"/>
      <c r="PAN24" s="220"/>
      <c r="PAO24" s="220"/>
      <c r="PAP24" s="220"/>
      <c r="PAQ24" s="220"/>
      <c r="PAR24" s="220"/>
      <c r="PAS24" s="220"/>
      <c r="PAT24" s="220"/>
      <c r="PAU24" s="220"/>
      <c r="PAV24" s="220"/>
      <c r="PAW24" s="220"/>
      <c r="PAX24" s="220"/>
      <c r="PAY24" s="220"/>
      <c r="PAZ24" s="220"/>
      <c r="PBA24" s="220"/>
      <c r="PBB24" s="220"/>
      <c r="PBC24" s="220"/>
      <c r="PBD24" s="220"/>
      <c r="PBE24" s="220"/>
      <c r="PBF24" s="220"/>
      <c r="PBG24" s="220"/>
      <c r="PBH24" s="220"/>
      <c r="PBI24" s="220"/>
      <c r="PBJ24" s="220"/>
      <c r="PBK24" s="220"/>
      <c r="PBL24" s="220"/>
      <c r="PBM24" s="220"/>
      <c r="PBN24" s="220"/>
      <c r="PBO24" s="220"/>
      <c r="PBP24" s="220"/>
      <c r="PBQ24" s="220"/>
      <c r="PBR24" s="220"/>
      <c r="PBS24" s="220"/>
      <c r="PBT24" s="220"/>
      <c r="PBU24" s="220"/>
      <c r="PBV24" s="220"/>
      <c r="PBW24" s="220"/>
      <c r="PBX24" s="220"/>
      <c r="PBY24" s="220"/>
      <c r="PBZ24" s="220"/>
      <c r="PCA24" s="220"/>
      <c r="PCB24" s="220"/>
      <c r="PCC24" s="220"/>
      <c r="PCD24" s="220"/>
      <c r="PCE24" s="220"/>
      <c r="PCF24" s="220"/>
      <c r="PCG24" s="220"/>
      <c r="PCH24" s="220"/>
      <c r="PCI24" s="220"/>
      <c r="PCJ24" s="220"/>
      <c r="PCK24" s="220"/>
      <c r="PCL24" s="220"/>
      <c r="PCM24" s="220"/>
      <c r="PCN24" s="220"/>
      <c r="PCO24" s="220"/>
      <c r="PCP24" s="220"/>
      <c r="PCQ24" s="220"/>
      <c r="PCR24" s="220"/>
      <c r="PCS24" s="220"/>
      <c r="PCT24" s="220"/>
      <c r="PCU24" s="220"/>
      <c r="PCV24" s="220"/>
      <c r="PCW24" s="220"/>
      <c r="PCX24" s="220"/>
      <c r="PCY24" s="220"/>
      <c r="PCZ24" s="220"/>
      <c r="PDA24" s="220"/>
      <c r="PDB24" s="220"/>
      <c r="PDC24" s="220"/>
      <c r="PDD24" s="220"/>
      <c r="PDE24" s="220"/>
      <c r="PDF24" s="220"/>
      <c r="PDG24" s="220"/>
      <c r="PDH24" s="220"/>
      <c r="PDI24" s="220"/>
      <c r="PDJ24" s="220"/>
      <c r="PDK24" s="220"/>
      <c r="PDL24" s="220"/>
      <c r="PDM24" s="220"/>
      <c r="PDN24" s="220"/>
      <c r="PDO24" s="220"/>
      <c r="PDP24" s="220"/>
      <c r="PDQ24" s="220"/>
      <c r="PDR24" s="220"/>
      <c r="PDS24" s="220"/>
      <c r="PDT24" s="220"/>
      <c r="PDU24" s="220"/>
      <c r="PDV24" s="220"/>
      <c r="PDW24" s="220"/>
      <c r="PDX24" s="220"/>
      <c r="PDY24" s="220"/>
      <c r="PDZ24" s="220"/>
      <c r="PEA24" s="220"/>
      <c r="PEB24" s="220"/>
      <c r="PEC24" s="220"/>
      <c r="PED24" s="220"/>
      <c r="PEE24" s="220"/>
      <c r="PEF24" s="220"/>
      <c r="PEG24" s="220"/>
      <c r="PEH24" s="220"/>
      <c r="PEI24" s="220"/>
      <c r="PEJ24" s="220"/>
      <c r="PEK24" s="220"/>
      <c r="PEL24" s="220"/>
      <c r="PEM24" s="220"/>
      <c r="PEN24" s="220"/>
      <c r="PEO24" s="220"/>
      <c r="PEP24" s="220"/>
      <c r="PEQ24" s="220"/>
      <c r="PER24" s="220"/>
      <c r="PES24" s="220"/>
      <c r="PET24" s="220"/>
      <c r="PEU24" s="220"/>
      <c r="PEV24" s="220"/>
      <c r="PEW24" s="220"/>
      <c r="PEX24" s="220"/>
      <c r="PEY24" s="220"/>
      <c r="PEZ24" s="220"/>
      <c r="PFA24" s="220"/>
      <c r="PFB24" s="220"/>
      <c r="PFC24" s="220"/>
      <c r="PFD24" s="220"/>
      <c r="PFE24" s="220"/>
      <c r="PFF24" s="220"/>
      <c r="PFG24" s="220"/>
      <c r="PFH24" s="220"/>
      <c r="PFI24" s="220"/>
      <c r="PFJ24" s="220"/>
      <c r="PFK24" s="220"/>
      <c r="PFL24" s="220"/>
      <c r="PFM24" s="220"/>
      <c r="PFN24" s="220"/>
      <c r="PFO24" s="220"/>
      <c r="PFP24" s="220"/>
      <c r="PFQ24" s="220"/>
      <c r="PFR24" s="220"/>
      <c r="PFS24" s="220"/>
      <c r="PFT24" s="220"/>
      <c r="PFU24" s="220"/>
      <c r="PFV24" s="220"/>
      <c r="PFW24" s="220"/>
      <c r="PFX24" s="220"/>
      <c r="PFY24" s="220"/>
      <c r="PFZ24" s="220"/>
      <c r="PGA24" s="220"/>
      <c r="PGB24" s="220"/>
      <c r="PGC24" s="220"/>
      <c r="PGD24" s="220"/>
      <c r="PGE24" s="220"/>
      <c r="PGF24" s="220"/>
      <c r="PGG24" s="220"/>
      <c r="PGH24" s="220"/>
      <c r="PGI24" s="220"/>
      <c r="PGJ24" s="220"/>
      <c r="PGK24" s="220"/>
      <c r="PGL24" s="220"/>
      <c r="PGM24" s="220"/>
      <c r="PGN24" s="220"/>
      <c r="PGO24" s="220"/>
      <c r="PGP24" s="220"/>
      <c r="PGQ24" s="220"/>
      <c r="PGR24" s="220"/>
      <c r="PGS24" s="220"/>
      <c r="PGT24" s="220"/>
      <c r="PGU24" s="220"/>
      <c r="PGV24" s="220"/>
      <c r="PGW24" s="220"/>
      <c r="PGX24" s="220"/>
      <c r="PGY24" s="220"/>
      <c r="PGZ24" s="220"/>
      <c r="PHA24" s="220"/>
      <c r="PHB24" s="220"/>
      <c r="PHC24" s="220"/>
      <c r="PHD24" s="220"/>
      <c r="PHE24" s="220"/>
      <c r="PHF24" s="220"/>
      <c r="PHG24" s="220"/>
      <c r="PHH24" s="220"/>
      <c r="PHI24" s="220"/>
      <c r="PHJ24" s="220"/>
      <c r="PHK24" s="220"/>
      <c r="PHL24" s="220"/>
      <c r="PHM24" s="220"/>
      <c r="PHN24" s="220"/>
      <c r="PHO24" s="220"/>
      <c r="PHP24" s="220"/>
      <c r="PHQ24" s="220"/>
      <c r="PHR24" s="220"/>
      <c r="PHS24" s="220"/>
      <c r="PHT24" s="220"/>
      <c r="PHU24" s="220"/>
      <c r="PHV24" s="220"/>
      <c r="PHW24" s="220"/>
      <c r="PHX24" s="220"/>
      <c r="PHY24" s="220"/>
      <c r="PHZ24" s="220"/>
      <c r="PIA24" s="220"/>
      <c r="PIB24" s="220"/>
      <c r="PIC24" s="220"/>
      <c r="PID24" s="220"/>
      <c r="PIE24" s="220"/>
      <c r="PIF24" s="220"/>
      <c r="PIG24" s="220"/>
      <c r="PIH24" s="220"/>
      <c r="PII24" s="220"/>
      <c r="PIJ24" s="220"/>
      <c r="PIK24" s="220"/>
      <c r="PIL24" s="220"/>
      <c r="PIM24" s="220"/>
      <c r="PIN24" s="220"/>
      <c r="PIO24" s="220"/>
      <c r="PIP24" s="220"/>
      <c r="PIQ24" s="220"/>
      <c r="PIR24" s="220"/>
      <c r="PIS24" s="220"/>
      <c r="PIT24" s="220"/>
      <c r="PIU24" s="220"/>
      <c r="PIV24" s="220"/>
      <c r="PIW24" s="220"/>
      <c r="PIX24" s="220"/>
      <c r="PIY24" s="220"/>
      <c r="PIZ24" s="220"/>
      <c r="PJA24" s="220"/>
      <c r="PJB24" s="220"/>
      <c r="PJC24" s="220"/>
      <c r="PJD24" s="220"/>
      <c r="PJE24" s="220"/>
      <c r="PJF24" s="220"/>
      <c r="PJG24" s="220"/>
      <c r="PJH24" s="220"/>
      <c r="PJI24" s="220"/>
      <c r="PJJ24" s="220"/>
      <c r="PJK24" s="220"/>
      <c r="PJL24" s="220"/>
      <c r="PJM24" s="220"/>
      <c r="PJN24" s="220"/>
      <c r="PJO24" s="220"/>
      <c r="PJP24" s="220"/>
      <c r="PJQ24" s="220"/>
      <c r="PJR24" s="220"/>
      <c r="PJS24" s="220"/>
      <c r="PJT24" s="220"/>
      <c r="PJU24" s="220"/>
      <c r="PJV24" s="220"/>
      <c r="PJW24" s="220"/>
      <c r="PJX24" s="220"/>
      <c r="PJY24" s="220"/>
      <c r="PJZ24" s="220"/>
      <c r="PKA24" s="220"/>
      <c r="PKB24" s="220"/>
      <c r="PKC24" s="220"/>
      <c r="PKD24" s="220"/>
      <c r="PKE24" s="220"/>
      <c r="PKF24" s="220"/>
      <c r="PKG24" s="220"/>
      <c r="PKH24" s="220"/>
      <c r="PKI24" s="220"/>
      <c r="PKJ24" s="220"/>
      <c r="PKK24" s="220"/>
      <c r="PKL24" s="220"/>
      <c r="PKM24" s="220"/>
      <c r="PKN24" s="220"/>
      <c r="PKO24" s="220"/>
      <c r="PKP24" s="220"/>
      <c r="PKQ24" s="220"/>
      <c r="PKR24" s="220"/>
      <c r="PKS24" s="220"/>
      <c r="PKT24" s="220"/>
      <c r="PKU24" s="220"/>
      <c r="PKV24" s="220"/>
      <c r="PKW24" s="220"/>
      <c r="PKX24" s="220"/>
      <c r="PKY24" s="220"/>
      <c r="PKZ24" s="220"/>
      <c r="PLA24" s="220"/>
      <c r="PLB24" s="220"/>
      <c r="PLC24" s="220"/>
      <c r="PLD24" s="220"/>
      <c r="PLE24" s="220"/>
      <c r="PLF24" s="220"/>
      <c r="PLG24" s="220"/>
      <c r="PLH24" s="220"/>
      <c r="PLI24" s="220"/>
      <c r="PLJ24" s="220"/>
      <c r="PLK24" s="220"/>
      <c r="PLL24" s="220"/>
      <c r="PLM24" s="220"/>
      <c r="PLN24" s="220"/>
      <c r="PLO24" s="220"/>
      <c r="PLP24" s="220"/>
      <c r="PLQ24" s="220"/>
      <c r="PLR24" s="220"/>
      <c r="PLS24" s="220"/>
      <c r="PLT24" s="220"/>
      <c r="PLU24" s="220"/>
      <c r="PLV24" s="220"/>
      <c r="PLW24" s="220"/>
      <c r="PLX24" s="220"/>
      <c r="PLY24" s="220"/>
      <c r="PLZ24" s="220"/>
      <c r="PMA24" s="220"/>
      <c r="PMB24" s="220"/>
      <c r="PMC24" s="220"/>
      <c r="PMD24" s="220"/>
      <c r="PME24" s="220"/>
      <c r="PMF24" s="220"/>
      <c r="PMG24" s="220"/>
      <c r="PMH24" s="220"/>
      <c r="PMI24" s="220"/>
      <c r="PMJ24" s="220"/>
      <c r="PMK24" s="220"/>
      <c r="PML24" s="220"/>
      <c r="PMM24" s="220"/>
      <c r="PMN24" s="220"/>
      <c r="PMO24" s="220"/>
      <c r="PMP24" s="220"/>
      <c r="PMQ24" s="220"/>
      <c r="PMR24" s="220"/>
      <c r="PMS24" s="220"/>
      <c r="PMT24" s="220"/>
      <c r="PMU24" s="220"/>
      <c r="PMV24" s="220"/>
      <c r="PMW24" s="220"/>
      <c r="PMX24" s="220"/>
      <c r="PMY24" s="220"/>
      <c r="PMZ24" s="220"/>
      <c r="PNA24" s="220"/>
      <c r="PNB24" s="220"/>
      <c r="PNC24" s="220"/>
      <c r="PND24" s="220"/>
      <c r="PNE24" s="220"/>
      <c r="PNF24" s="220"/>
      <c r="PNG24" s="220"/>
      <c r="PNH24" s="220"/>
      <c r="PNI24" s="220"/>
      <c r="PNJ24" s="220"/>
      <c r="PNK24" s="220"/>
      <c r="PNL24" s="220"/>
      <c r="PNM24" s="220"/>
      <c r="PNN24" s="220"/>
      <c r="PNO24" s="220"/>
      <c r="PNP24" s="220"/>
      <c r="PNQ24" s="220"/>
      <c r="PNR24" s="220"/>
      <c r="PNS24" s="220"/>
      <c r="PNT24" s="220"/>
      <c r="PNU24" s="220"/>
      <c r="PNV24" s="220"/>
      <c r="PNW24" s="220"/>
      <c r="PNX24" s="220"/>
      <c r="PNY24" s="220"/>
      <c r="PNZ24" s="220"/>
      <c r="POA24" s="220"/>
      <c r="POB24" s="220"/>
      <c r="POC24" s="220"/>
      <c r="POD24" s="220"/>
      <c r="POE24" s="220"/>
      <c r="POF24" s="220"/>
      <c r="POG24" s="220"/>
      <c r="POH24" s="220"/>
      <c r="POI24" s="220"/>
      <c r="POJ24" s="220"/>
      <c r="POK24" s="220"/>
      <c r="POL24" s="220"/>
      <c r="POM24" s="220"/>
      <c r="PON24" s="220"/>
      <c r="POO24" s="220"/>
      <c r="POP24" s="220"/>
      <c r="POQ24" s="220"/>
      <c r="POR24" s="220"/>
      <c r="POS24" s="220"/>
      <c r="POT24" s="220"/>
      <c r="POU24" s="220"/>
      <c r="POV24" s="220"/>
      <c r="POW24" s="220"/>
      <c r="POX24" s="220"/>
      <c r="POY24" s="220"/>
      <c r="POZ24" s="220"/>
      <c r="PPA24" s="220"/>
      <c r="PPB24" s="220"/>
      <c r="PPC24" s="220"/>
      <c r="PPD24" s="220"/>
      <c r="PPE24" s="220"/>
      <c r="PPF24" s="220"/>
      <c r="PPG24" s="220"/>
      <c r="PPH24" s="220"/>
      <c r="PPI24" s="220"/>
      <c r="PPJ24" s="220"/>
      <c r="PPK24" s="220"/>
      <c r="PPL24" s="220"/>
      <c r="PPM24" s="220"/>
      <c r="PPN24" s="220"/>
      <c r="PPO24" s="220"/>
      <c r="PPP24" s="220"/>
      <c r="PPQ24" s="220"/>
      <c r="PPR24" s="220"/>
      <c r="PPS24" s="220"/>
      <c r="PPT24" s="220"/>
      <c r="PPU24" s="220"/>
      <c r="PPV24" s="220"/>
      <c r="PPW24" s="220"/>
      <c r="PPX24" s="220"/>
      <c r="PPY24" s="220"/>
      <c r="PPZ24" s="220"/>
      <c r="PQA24" s="220"/>
      <c r="PQB24" s="220"/>
      <c r="PQC24" s="220"/>
      <c r="PQD24" s="220"/>
      <c r="PQE24" s="220"/>
      <c r="PQF24" s="220"/>
      <c r="PQG24" s="220"/>
      <c r="PQH24" s="220"/>
      <c r="PQI24" s="220"/>
      <c r="PQJ24" s="220"/>
      <c r="PQK24" s="220"/>
      <c r="PQL24" s="220"/>
      <c r="PQM24" s="220"/>
      <c r="PQN24" s="220"/>
      <c r="PQO24" s="220"/>
      <c r="PQP24" s="220"/>
      <c r="PQQ24" s="220"/>
      <c r="PQR24" s="220"/>
      <c r="PQS24" s="220"/>
      <c r="PQT24" s="220"/>
      <c r="PQU24" s="220"/>
      <c r="PQV24" s="220"/>
      <c r="PQW24" s="220"/>
      <c r="PQX24" s="220"/>
      <c r="PQY24" s="220"/>
      <c r="PQZ24" s="220"/>
      <c r="PRA24" s="220"/>
      <c r="PRB24" s="220"/>
      <c r="PRC24" s="220"/>
      <c r="PRD24" s="220"/>
      <c r="PRE24" s="220"/>
      <c r="PRF24" s="220"/>
      <c r="PRG24" s="220"/>
      <c r="PRH24" s="220"/>
      <c r="PRI24" s="220"/>
      <c r="PRJ24" s="220"/>
      <c r="PRK24" s="220"/>
      <c r="PRL24" s="220"/>
      <c r="PRM24" s="220"/>
      <c r="PRN24" s="220"/>
      <c r="PRO24" s="220"/>
      <c r="PRP24" s="220"/>
      <c r="PRQ24" s="220"/>
      <c r="PRR24" s="220"/>
      <c r="PRS24" s="220"/>
      <c r="PRT24" s="220"/>
      <c r="PRU24" s="220"/>
      <c r="PRV24" s="220"/>
      <c r="PRW24" s="220"/>
      <c r="PRX24" s="220"/>
      <c r="PRY24" s="220"/>
      <c r="PRZ24" s="220"/>
      <c r="PSA24" s="220"/>
      <c r="PSB24" s="220"/>
      <c r="PSC24" s="220"/>
      <c r="PSD24" s="220"/>
      <c r="PSE24" s="220"/>
      <c r="PSF24" s="220"/>
      <c r="PSG24" s="220"/>
      <c r="PSH24" s="220"/>
      <c r="PSI24" s="220"/>
      <c r="PSJ24" s="220"/>
      <c r="PSK24" s="220"/>
      <c r="PSL24" s="220"/>
      <c r="PSM24" s="220"/>
      <c r="PSN24" s="220"/>
      <c r="PSO24" s="220"/>
      <c r="PSP24" s="220"/>
      <c r="PSQ24" s="220"/>
      <c r="PSR24" s="220"/>
      <c r="PSS24" s="220"/>
      <c r="PST24" s="220"/>
      <c r="PSU24" s="220"/>
      <c r="PSV24" s="220"/>
      <c r="PSW24" s="220"/>
      <c r="PSX24" s="220"/>
      <c r="PSY24" s="220"/>
      <c r="PSZ24" s="220"/>
      <c r="PTA24" s="220"/>
      <c r="PTB24" s="220"/>
      <c r="PTC24" s="220"/>
      <c r="PTD24" s="220"/>
      <c r="PTE24" s="220"/>
      <c r="PTF24" s="220"/>
      <c r="PTG24" s="220"/>
      <c r="PTH24" s="220"/>
      <c r="PTI24" s="220"/>
      <c r="PTJ24" s="220"/>
      <c r="PTK24" s="220"/>
      <c r="PTL24" s="220"/>
      <c r="PTM24" s="220"/>
      <c r="PTN24" s="220"/>
      <c r="PTO24" s="220"/>
      <c r="PTP24" s="220"/>
      <c r="PTQ24" s="220"/>
      <c r="PTR24" s="220"/>
      <c r="PTS24" s="220"/>
      <c r="PTT24" s="220"/>
      <c r="PTU24" s="220"/>
      <c r="PTV24" s="220"/>
      <c r="PTW24" s="220"/>
      <c r="PTX24" s="220"/>
      <c r="PTY24" s="220"/>
      <c r="PTZ24" s="220"/>
      <c r="PUA24" s="220"/>
      <c r="PUB24" s="220"/>
      <c r="PUC24" s="220"/>
      <c r="PUD24" s="220"/>
      <c r="PUE24" s="220"/>
      <c r="PUF24" s="220"/>
      <c r="PUG24" s="220"/>
      <c r="PUH24" s="220"/>
      <c r="PUI24" s="220"/>
      <c r="PUJ24" s="220"/>
      <c r="PUK24" s="220"/>
      <c r="PUL24" s="220"/>
      <c r="PUM24" s="220"/>
      <c r="PUN24" s="220"/>
      <c r="PUO24" s="220"/>
      <c r="PUP24" s="220"/>
      <c r="PUQ24" s="220"/>
      <c r="PUR24" s="220"/>
      <c r="PUS24" s="220"/>
      <c r="PUT24" s="220"/>
      <c r="PUU24" s="220"/>
      <c r="PUV24" s="220"/>
      <c r="PUW24" s="220"/>
      <c r="PUX24" s="220"/>
      <c r="PUY24" s="220"/>
      <c r="PUZ24" s="220"/>
      <c r="PVA24" s="220"/>
      <c r="PVB24" s="220"/>
      <c r="PVC24" s="220"/>
      <c r="PVD24" s="220"/>
      <c r="PVE24" s="220"/>
      <c r="PVF24" s="220"/>
      <c r="PVG24" s="220"/>
      <c r="PVH24" s="220"/>
      <c r="PVI24" s="220"/>
      <c r="PVJ24" s="220"/>
      <c r="PVK24" s="220"/>
      <c r="PVL24" s="220"/>
      <c r="PVM24" s="220"/>
      <c r="PVN24" s="220"/>
      <c r="PVO24" s="220"/>
      <c r="PVP24" s="220"/>
      <c r="PVQ24" s="220"/>
      <c r="PVR24" s="220"/>
      <c r="PVS24" s="220"/>
      <c r="PVT24" s="220"/>
      <c r="PVU24" s="220"/>
      <c r="PVV24" s="220"/>
      <c r="PVW24" s="220"/>
      <c r="PVX24" s="220"/>
      <c r="PVY24" s="220"/>
      <c r="PVZ24" s="220"/>
      <c r="PWA24" s="220"/>
      <c r="PWB24" s="220"/>
      <c r="PWC24" s="220"/>
      <c r="PWD24" s="220"/>
      <c r="PWE24" s="220"/>
      <c r="PWF24" s="220"/>
      <c r="PWG24" s="220"/>
      <c r="PWH24" s="220"/>
      <c r="PWI24" s="220"/>
      <c r="PWJ24" s="220"/>
      <c r="PWK24" s="220"/>
      <c r="PWL24" s="220"/>
      <c r="PWM24" s="220"/>
      <c r="PWN24" s="220"/>
      <c r="PWO24" s="220"/>
      <c r="PWP24" s="220"/>
      <c r="PWQ24" s="220"/>
      <c r="PWR24" s="220"/>
      <c r="PWS24" s="220"/>
      <c r="PWT24" s="220"/>
      <c r="PWU24" s="220"/>
      <c r="PWV24" s="220"/>
      <c r="PWW24" s="220"/>
      <c r="PWX24" s="220"/>
      <c r="PWY24" s="220"/>
      <c r="PWZ24" s="220"/>
      <c r="PXA24" s="220"/>
      <c r="PXB24" s="220"/>
      <c r="PXC24" s="220"/>
      <c r="PXD24" s="220"/>
      <c r="PXE24" s="220"/>
      <c r="PXF24" s="220"/>
      <c r="PXG24" s="220"/>
      <c r="PXH24" s="220"/>
      <c r="PXI24" s="220"/>
      <c r="PXJ24" s="220"/>
      <c r="PXK24" s="220"/>
      <c r="PXL24" s="220"/>
      <c r="PXM24" s="220"/>
      <c r="PXN24" s="220"/>
      <c r="PXO24" s="220"/>
      <c r="PXP24" s="220"/>
      <c r="PXQ24" s="220"/>
      <c r="PXR24" s="220"/>
      <c r="PXS24" s="220"/>
      <c r="PXT24" s="220"/>
      <c r="PXU24" s="220"/>
      <c r="PXV24" s="220"/>
      <c r="PXW24" s="220"/>
      <c r="PXX24" s="220"/>
      <c r="PXY24" s="220"/>
      <c r="PXZ24" s="220"/>
      <c r="PYA24" s="220"/>
      <c r="PYB24" s="220"/>
      <c r="PYC24" s="220"/>
      <c r="PYD24" s="220"/>
      <c r="PYE24" s="220"/>
      <c r="PYF24" s="220"/>
      <c r="PYG24" s="220"/>
      <c r="PYH24" s="220"/>
      <c r="PYI24" s="220"/>
      <c r="PYJ24" s="220"/>
      <c r="PYK24" s="220"/>
      <c r="PYL24" s="220"/>
      <c r="PYM24" s="220"/>
      <c r="PYN24" s="220"/>
      <c r="PYO24" s="220"/>
      <c r="PYP24" s="220"/>
      <c r="PYQ24" s="220"/>
      <c r="PYR24" s="220"/>
      <c r="PYS24" s="220"/>
      <c r="PYT24" s="220"/>
      <c r="PYU24" s="220"/>
      <c r="PYV24" s="220"/>
      <c r="PYW24" s="220"/>
      <c r="PYX24" s="220"/>
      <c r="PYY24" s="220"/>
      <c r="PYZ24" s="220"/>
      <c r="PZA24" s="220"/>
      <c r="PZB24" s="220"/>
      <c r="PZC24" s="220"/>
      <c r="PZD24" s="220"/>
      <c r="PZE24" s="220"/>
      <c r="PZF24" s="220"/>
      <c r="PZG24" s="220"/>
      <c r="PZH24" s="220"/>
      <c r="PZI24" s="220"/>
      <c r="PZJ24" s="220"/>
      <c r="PZK24" s="220"/>
      <c r="PZL24" s="220"/>
      <c r="PZM24" s="220"/>
      <c r="PZN24" s="220"/>
      <c r="PZO24" s="220"/>
      <c r="PZP24" s="220"/>
      <c r="PZQ24" s="220"/>
      <c r="PZR24" s="220"/>
      <c r="PZS24" s="220"/>
      <c r="PZT24" s="220"/>
      <c r="PZU24" s="220"/>
      <c r="PZV24" s="220"/>
      <c r="PZW24" s="220"/>
      <c r="PZX24" s="220"/>
      <c r="PZY24" s="220"/>
      <c r="PZZ24" s="220"/>
      <c r="QAA24" s="220"/>
      <c r="QAB24" s="220"/>
      <c r="QAC24" s="220"/>
      <c r="QAD24" s="220"/>
      <c r="QAE24" s="220"/>
      <c r="QAF24" s="220"/>
      <c r="QAG24" s="220"/>
      <c r="QAH24" s="220"/>
      <c r="QAI24" s="220"/>
      <c r="QAJ24" s="220"/>
      <c r="QAK24" s="220"/>
      <c r="QAL24" s="220"/>
      <c r="QAM24" s="220"/>
      <c r="QAN24" s="220"/>
      <c r="QAO24" s="220"/>
      <c r="QAP24" s="220"/>
      <c r="QAQ24" s="220"/>
      <c r="QAR24" s="220"/>
      <c r="QAS24" s="220"/>
      <c r="QAT24" s="220"/>
      <c r="QAU24" s="220"/>
      <c r="QAV24" s="220"/>
      <c r="QAW24" s="220"/>
      <c r="QAX24" s="220"/>
      <c r="QAY24" s="220"/>
      <c r="QAZ24" s="220"/>
      <c r="QBA24" s="220"/>
      <c r="QBB24" s="220"/>
      <c r="QBC24" s="220"/>
      <c r="QBD24" s="220"/>
      <c r="QBE24" s="220"/>
      <c r="QBF24" s="220"/>
      <c r="QBG24" s="220"/>
      <c r="QBH24" s="220"/>
      <c r="QBI24" s="220"/>
      <c r="QBJ24" s="220"/>
      <c r="QBK24" s="220"/>
      <c r="QBL24" s="220"/>
      <c r="QBM24" s="220"/>
      <c r="QBN24" s="220"/>
      <c r="QBO24" s="220"/>
      <c r="QBP24" s="220"/>
      <c r="QBQ24" s="220"/>
      <c r="QBR24" s="220"/>
      <c r="QBS24" s="220"/>
      <c r="QBT24" s="220"/>
      <c r="QBU24" s="220"/>
      <c r="QBV24" s="220"/>
      <c r="QBW24" s="220"/>
      <c r="QBX24" s="220"/>
      <c r="QBY24" s="220"/>
      <c r="QBZ24" s="220"/>
      <c r="QCA24" s="220"/>
      <c r="QCB24" s="220"/>
      <c r="QCC24" s="220"/>
      <c r="QCD24" s="220"/>
      <c r="QCE24" s="220"/>
      <c r="QCF24" s="220"/>
      <c r="QCG24" s="220"/>
      <c r="QCH24" s="220"/>
      <c r="QCI24" s="220"/>
      <c r="QCJ24" s="220"/>
      <c r="QCK24" s="220"/>
      <c r="QCL24" s="220"/>
      <c r="QCM24" s="220"/>
      <c r="QCN24" s="220"/>
      <c r="QCO24" s="220"/>
      <c r="QCP24" s="220"/>
      <c r="QCQ24" s="220"/>
      <c r="QCR24" s="220"/>
      <c r="QCS24" s="220"/>
      <c r="QCT24" s="220"/>
      <c r="QCU24" s="220"/>
      <c r="QCV24" s="220"/>
      <c r="QCW24" s="220"/>
      <c r="QCX24" s="220"/>
      <c r="QCY24" s="220"/>
      <c r="QCZ24" s="220"/>
      <c r="QDA24" s="220"/>
      <c r="QDB24" s="220"/>
      <c r="QDC24" s="220"/>
      <c r="QDD24" s="220"/>
      <c r="QDE24" s="220"/>
      <c r="QDF24" s="220"/>
      <c r="QDG24" s="220"/>
      <c r="QDH24" s="220"/>
      <c r="QDI24" s="220"/>
      <c r="QDJ24" s="220"/>
      <c r="QDK24" s="220"/>
      <c r="QDL24" s="220"/>
      <c r="QDM24" s="220"/>
      <c r="QDN24" s="220"/>
      <c r="QDO24" s="220"/>
      <c r="QDP24" s="220"/>
      <c r="QDQ24" s="220"/>
      <c r="QDR24" s="220"/>
      <c r="QDS24" s="220"/>
      <c r="QDT24" s="220"/>
      <c r="QDU24" s="220"/>
      <c r="QDV24" s="220"/>
      <c r="QDW24" s="220"/>
      <c r="QDX24" s="220"/>
      <c r="QDY24" s="220"/>
      <c r="QDZ24" s="220"/>
      <c r="QEA24" s="220"/>
      <c r="QEB24" s="220"/>
      <c r="QEC24" s="220"/>
      <c r="QED24" s="220"/>
      <c r="QEE24" s="220"/>
      <c r="QEF24" s="220"/>
      <c r="QEG24" s="220"/>
      <c r="QEH24" s="220"/>
      <c r="QEI24" s="220"/>
      <c r="QEJ24" s="220"/>
      <c r="QEK24" s="220"/>
      <c r="QEL24" s="220"/>
      <c r="QEM24" s="220"/>
      <c r="QEN24" s="220"/>
      <c r="QEO24" s="220"/>
      <c r="QEP24" s="220"/>
      <c r="QEQ24" s="220"/>
      <c r="QER24" s="220"/>
      <c r="QES24" s="220"/>
      <c r="QET24" s="220"/>
      <c r="QEU24" s="220"/>
      <c r="QEV24" s="220"/>
      <c r="QEW24" s="220"/>
      <c r="QEX24" s="220"/>
      <c r="QEY24" s="220"/>
      <c r="QEZ24" s="220"/>
      <c r="QFA24" s="220"/>
      <c r="QFB24" s="220"/>
      <c r="QFC24" s="220"/>
      <c r="QFD24" s="220"/>
      <c r="QFE24" s="220"/>
      <c r="QFF24" s="220"/>
      <c r="QFG24" s="220"/>
      <c r="QFH24" s="220"/>
      <c r="QFI24" s="220"/>
      <c r="QFJ24" s="220"/>
      <c r="QFK24" s="220"/>
      <c r="QFL24" s="220"/>
      <c r="QFM24" s="220"/>
      <c r="QFN24" s="220"/>
      <c r="QFO24" s="220"/>
      <c r="QFP24" s="220"/>
      <c r="QFQ24" s="220"/>
      <c r="QFR24" s="220"/>
      <c r="QFS24" s="220"/>
      <c r="QFT24" s="220"/>
      <c r="QFU24" s="220"/>
      <c r="QFV24" s="220"/>
      <c r="QFW24" s="220"/>
      <c r="QFX24" s="220"/>
      <c r="QFY24" s="220"/>
      <c r="QFZ24" s="220"/>
      <c r="QGA24" s="220"/>
      <c r="QGB24" s="220"/>
      <c r="QGC24" s="220"/>
      <c r="QGD24" s="220"/>
      <c r="QGE24" s="220"/>
      <c r="QGF24" s="220"/>
      <c r="QGG24" s="220"/>
      <c r="QGH24" s="220"/>
      <c r="QGI24" s="220"/>
      <c r="QGJ24" s="220"/>
      <c r="QGK24" s="220"/>
      <c r="QGL24" s="220"/>
      <c r="QGM24" s="220"/>
      <c r="QGN24" s="220"/>
      <c r="QGO24" s="220"/>
      <c r="QGP24" s="220"/>
      <c r="QGQ24" s="220"/>
      <c r="QGR24" s="220"/>
      <c r="QGS24" s="220"/>
      <c r="QGT24" s="220"/>
      <c r="QGU24" s="220"/>
      <c r="QGV24" s="220"/>
      <c r="QGW24" s="220"/>
      <c r="QGX24" s="220"/>
      <c r="QGY24" s="220"/>
      <c r="QGZ24" s="220"/>
      <c r="QHA24" s="220"/>
      <c r="QHB24" s="220"/>
      <c r="QHC24" s="220"/>
      <c r="QHD24" s="220"/>
      <c r="QHE24" s="220"/>
      <c r="QHF24" s="220"/>
      <c r="QHG24" s="220"/>
      <c r="QHH24" s="220"/>
      <c r="QHI24" s="220"/>
      <c r="QHJ24" s="220"/>
      <c r="QHK24" s="220"/>
      <c r="QHL24" s="220"/>
      <c r="QHM24" s="220"/>
      <c r="QHN24" s="220"/>
      <c r="QHO24" s="220"/>
      <c r="QHP24" s="220"/>
      <c r="QHQ24" s="220"/>
      <c r="QHR24" s="220"/>
      <c r="QHS24" s="220"/>
      <c r="QHT24" s="220"/>
      <c r="QHU24" s="220"/>
      <c r="QHV24" s="220"/>
      <c r="QHW24" s="220"/>
      <c r="QHX24" s="220"/>
      <c r="QHY24" s="220"/>
      <c r="QHZ24" s="220"/>
      <c r="QIA24" s="220"/>
      <c r="QIB24" s="220"/>
      <c r="QIC24" s="220"/>
      <c r="QID24" s="220"/>
      <c r="QIE24" s="220"/>
      <c r="QIF24" s="220"/>
      <c r="QIG24" s="220"/>
      <c r="QIH24" s="220"/>
      <c r="QII24" s="220"/>
      <c r="QIJ24" s="220"/>
      <c r="QIK24" s="220"/>
      <c r="QIL24" s="220"/>
      <c r="QIM24" s="220"/>
      <c r="QIN24" s="220"/>
      <c r="QIO24" s="220"/>
      <c r="QIP24" s="220"/>
      <c r="QIQ24" s="220"/>
      <c r="QIR24" s="220"/>
      <c r="QIS24" s="220"/>
      <c r="QIT24" s="220"/>
      <c r="QIU24" s="220"/>
      <c r="QIV24" s="220"/>
      <c r="QIW24" s="220"/>
      <c r="QIX24" s="220"/>
      <c r="QIY24" s="220"/>
      <c r="QIZ24" s="220"/>
      <c r="QJA24" s="220"/>
      <c r="QJB24" s="220"/>
      <c r="QJC24" s="220"/>
      <c r="QJD24" s="220"/>
      <c r="QJE24" s="220"/>
      <c r="QJF24" s="220"/>
      <c r="QJG24" s="220"/>
      <c r="QJH24" s="220"/>
      <c r="QJI24" s="220"/>
      <c r="QJJ24" s="220"/>
      <c r="QJK24" s="220"/>
      <c r="QJL24" s="220"/>
      <c r="QJM24" s="220"/>
      <c r="QJN24" s="220"/>
      <c r="QJO24" s="220"/>
      <c r="QJP24" s="220"/>
      <c r="QJQ24" s="220"/>
      <c r="QJR24" s="220"/>
      <c r="QJS24" s="220"/>
      <c r="QJT24" s="220"/>
      <c r="QJU24" s="220"/>
      <c r="QJV24" s="220"/>
      <c r="QJW24" s="220"/>
      <c r="QJX24" s="220"/>
      <c r="QJY24" s="220"/>
      <c r="QJZ24" s="220"/>
      <c r="QKA24" s="220"/>
      <c r="QKB24" s="220"/>
      <c r="QKC24" s="220"/>
      <c r="QKD24" s="220"/>
      <c r="QKE24" s="220"/>
      <c r="QKF24" s="220"/>
      <c r="QKG24" s="220"/>
      <c r="QKH24" s="220"/>
      <c r="QKI24" s="220"/>
      <c r="QKJ24" s="220"/>
      <c r="QKK24" s="220"/>
      <c r="QKL24" s="220"/>
      <c r="QKM24" s="220"/>
      <c r="QKN24" s="220"/>
      <c r="QKO24" s="220"/>
      <c r="QKP24" s="220"/>
      <c r="QKQ24" s="220"/>
      <c r="QKR24" s="220"/>
      <c r="QKS24" s="220"/>
      <c r="QKT24" s="220"/>
      <c r="QKU24" s="220"/>
      <c r="QKV24" s="220"/>
      <c r="QKW24" s="220"/>
      <c r="QKX24" s="220"/>
      <c r="QKY24" s="220"/>
      <c r="QKZ24" s="220"/>
      <c r="QLA24" s="220"/>
      <c r="QLB24" s="220"/>
      <c r="QLC24" s="220"/>
      <c r="QLD24" s="220"/>
      <c r="QLE24" s="220"/>
      <c r="QLF24" s="220"/>
      <c r="QLG24" s="220"/>
      <c r="QLH24" s="220"/>
      <c r="QLI24" s="220"/>
      <c r="QLJ24" s="220"/>
      <c r="QLK24" s="220"/>
      <c r="QLL24" s="220"/>
      <c r="QLM24" s="220"/>
      <c r="QLN24" s="220"/>
      <c r="QLO24" s="220"/>
      <c r="QLP24" s="220"/>
      <c r="QLQ24" s="220"/>
      <c r="QLR24" s="220"/>
      <c r="QLS24" s="220"/>
      <c r="QLT24" s="220"/>
      <c r="QLU24" s="220"/>
      <c r="QLV24" s="220"/>
      <c r="QLW24" s="220"/>
      <c r="QLX24" s="220"/>
      <c r="QLY24" s="220"/>
      <c r="QLZ24" s="220"/>
      <c r="QMA24" s="220"/>
      <c r="QMB24" s="220"/>
      <c r="QMC24" s="220"/>
      <c r="QMD24" s="220"/>
      <c r="QME24" s="220"/>
      <c r="QMF24" s="220"/>
      <c r="QMG24" s="220"/>
      <c r="QMH24" s="220"/>
      <c r="QMI24" s="220"/>
      <c r="QMJ24" s="220"/>
      <c r="QMK24" s="220"/>
      <c r="QML24" s="220"/>
      <c r="QMM24" s="220"/>
      <c r="QMN24" s="220"/>
      <c r="QMO24" s="220"/>
      <c r="QMP24" s="220"/>
      <c r="QMQ24" s="220"/>
      <c r="QMR24" s="220"/>
      <c r="QMS24" s="220"/>
      <c r="QMT24" s="220"/>
      <c r="QMU24" s="220"/>
      <c r="QMV24" s="220"/>
      <c r="QMW24" s="220"/>
      <c r="QMX24" s="220"/>
      <c r="QMY24" s="220"/>
      <c r="QMZ24" s="220"/>
      <c r="QNA24" s="220"/>
      <c r="QNB24" s="220"/>
      <c r="QNC24" s="220"/>
      <c r="QND24" s="220"/>
      <c r="QNE24" s="220"/>
      <c r="QNF24" s="220"/>
      <c r="QNG24" s="220"/>
      <c r="QNH24" s="220"/>
      <c r="QNI24" s="220"/>
      <c r="QNJ24" s="220"/>
      <c r="QNK24" s="220"/>
      <c r="QNL24" s="220"/>
      <c r="QNM24" s="220"/>
      <c r="QNN24" s="220"/>
      <c r="QNO24" s="220"/>
      <c r="QNP24" s="220"/>
      <c r="QNQ24" s="220"/>
      <c r="QNR24" s="220"/>
      <c r="QNS24" s="220"/>
      <c r="QNT24" s="220"/>
      <c r="QNU24" s="220"/>
      <c r="QNV24" s="220"/>
      <c r="QNW24" s="220"/>
      <c r="QNX24" s="220"/>
      <c r="QNY24" s="220"/>
      <c r="QNZ24" s="220"/>
      <c r="QOA24" s="220"/>
      <c r="QOB24" s="220"/>
      <c r="QOC24" s="220"/>
      <c r="QOD24" s="220"/>
      <c r="QOE24" s="220"/>
      <c r="QOF24" s="220"/>
      <c r="QOG24" s="220"/>
      <c r="QOH24" s="220"/>
      <c r="QOI24" s="220"/>
      <c r="QOJ24" s="220"/>
      <c r="QOK24" s="220"/>
      <c r="QOL24" s="220"/>
      <c r="QOM24" s="220"/>
      <c r="QON24" s="220"/>
      <c r="QOO24" s="220"/>
      <c r="QOP24" s="220"/>
      <c r="QOQ24" s="220"/>
      <c r="QOR24" s="220"/>
      <c r="QOS24" s="220"/>
      <c r="QOT24" s="220"/>
      <c r="QOU24" s="220"/>
      <c r="QOV24" s="220"/>
      <c r="QOW24" s="220"/>
      <c r="QOX24" s="220"/>
      <c r="QOY24" s="220"/>
      <c r="QOZ24" s="220"/>
      <c r="QPA24" s="220"/>
      <c r="QPB24" s="220"/>
      <c r="QPC24" s="220"/>
      <c r="QPD24" s="220"/>
      <c r="QPE24" s="220"/>
      <c r="QPF24" s="220"/>
      <c r="QPG24" s="220"/>
      <c r="QPH24" s="220"/>
      <c r="QPI24" s="220"/>
      <c r="QPJ24" s="220"/>
      <c r="QPK24" s="220"/>
      <c r="QPL24" s="220"/>
      <c r="QPM24" s="220"/>
      <c r="QPN24" s="220"/>
      <c r="QPO24" s="220"/>
      <c r="QPP24" s="220"/>
      <c r="QPQ24" s="220"/>
      <c r="QPR24" s="220"/>
      <c r="QPS24" s="220"/>
      <c r="QPT24" s="220"/>
      <c r="QPU24" s="220"/>
      <c r="QPV24" s="220"/>
      <c r="QPW24" s="220"/>
      <c r="QPX24" s="220"/>
      <c r="QPY24" s="220"/>
      <c r="QPZ24" s="220"/>
      <c r="QQA24" s="220"/>
      <c r="QQB24" s="220"/>
      <c r="QQC24" s="220"/>
      <c r="QQD24" s="220"/>
      <c r="QQE24" s="220"/>
      <c r="QQF24" s="220"/>
      <c r="QQG24" s="220"/>
      <c r="QQH24" s="220"/>
      <c r="QQI24" s="220"/>
      <c r="QQJ24" s="220"/>
      <c r="QQK24" s="220"/>
      <c r="QQL24" s="220"/>
      <c r="QQM24" s="220"/>
      <c r="QQN24" s="220"/>
      <c r="QQO24" s="220"/>
      <c r="QQP24" s="220"/>
      <c r="QQQ24" s="220"/>
      <c r="QQR24" s="220"/>
      <c r="QQS24" s="220"/>
      <c r="QQT24" s="220"/>
      <c r="QQU24" s="220"/>
      <c r="QQV24" s="220"/>
      <c r="QQW24" s="220"/>
      <c r="QQX24" s="220"/>
      <c r="QQY24" s="220"/>
      <c r="QQZ24" s="220"/>
      <c r="QRA24" s="220"/>
      <c r="QRB24" s="220"/>
      <c r="QRC24" s="220"/>
      <c r="QRD24" s="220"/>
      <c r="QRE24" s="220"/>
      <c r="QRF24" s="220"/>
      <c r="QRG24" s="220"/>
      <c r="QRH24" s="220"/>
      <c r="QRI24" s="220"/>
      <c r="QRJ24" s="220"/>
      <c r="QRK24" s="220"/>
      <c r="QRL24" s="220"/>
      <c r="QRM24" s="220"/>
      <c r="QRN24" s="220"/>
      <c r="QRO24" s="220"/>
      <c r="QRP24" s="220"/>
      <c r="QRQ24" s="220"/>
      <c r="QRR24" s="220"/>
      <c r="QRS24" s="220"/>
      <c r="QRT24" s="220"/>
      <c r="QRU24" s="220"/>
      <c r="QRV24" s="220"/>
      <c r="QRW24" s="220"/>
      <c r="QRX24" s="220"/>
      <c r="QRY24" s="220"/>
      <c r="QRZ24" s="220"/>
      <c r="QSA24" s="220"/>
      <c r="QSB24" s="220"/>
      <c r="QSC24" s="220"/>
      <c r="QSD24" s="220"/>
      <c r="QSE24" s="220"/>
      <c r="QSF24" s="220"/>
      <c r="QSG24" s="220"/>
      <c r="QSH24" s="220"/>
      <c r="QSI24" s="220"/>
      <c r="QSJ24" s="220"/>
      <c r="QSK24" s="220"/>
      <c r="QSL24" s="220"/>
      <c r="QSM24" s="220"/>
      <c r="QSN24" s="220"/>
      <c r="QSO24" s="220"/>
      <c r="QSP24" s="220"/>
      <c r="QSQ24" s="220"/>
      <c r="QSR24" s="220"/>
      <c r="QSS24" s="220"/>
      <c r="QST24" s="220"/>
      <c r="QSU24" s="220"/>
      <c r="QSV24" s="220"/>
      <c r="QSW24" s="220"/>
      <c r="QSX24" s="220"/>
      <c r="QSY24" s="220"/>
      <c r="QSZ24" s="220"/>
      <c r="QTA24" s="220"/>
      <c r="QTB24" s="220"/>
      <c r="QTC24" s="220"/>
      <c r="QTD24" s="220"/>
      <c r="QTE24" s="220"/>
      <c r="QTF24" s="220"/>
      <c r="QTG24" s="220"/>
      <c r="QTH24" s="220"/>
      <c r="QTI24" s="220"/>
      <c r="QTJ24" s="220"/>
      <c r="QTK24" s="220"/>
      <c r="QTL24" s="220"/>
      <c r="QTM24" s="220"/>
      <c r="QTN24" s="220"/>
      <c r="QTO24" s="220"/>
      <c r="QTP24" s="220"/>
      <c r="QTQ24" s="220"/>
      <c r="QTR24" s="220"/>
      <c r="QTS24" s="220"/>
      <c r="QTT24" s="220"/>
      <c r="QTU24" s="220"/>
      <c r="QTV24" s="220"/>
      <c r="QTW24" s="220"/>
      <c r="QTX24" s="220"/>
      <c r="QTY24" s="220"/>
      <c r="QTZ24" s="220"/>
      <c r="QUA24" s="220"/>
      <c r="QUB24" s="220"/>
      <c r="QUC24" s="220"/>
      <c r="QUD24" s="220"/>
      <c r="QUE24" s="220"/>
      <c r="QUF24" s="220"/>
      <c r="QUG24" s="220"/>
      <c r="QUH24" s="220"/>
      <c r="QUI24" s="220"/>
      <c r="QUJ24" s="220"/>
      <c r="QUK24" s="220"/>
      <c r="QUL24" s="220"/>
      <c r="QUM24" s="220"/>
      <c r="QUN24" s="220"/>
      <c r="QUO24" s="220"/>
      <c r="QUP24" s="220"/>
      <c r="QUQ24" s="220"/>
      <c r="QUR24" s="220"/>
      <c r="QUS24" s="220"/>
      <c r="QUT24" s="220"/>
      <c r="QUU24" s="220"/>
      <c r="QUV24" s="220"/>
      <c r="QUW24" s="220"/>
      <c r="QUX24" s="220"/>
      <c r="QUY24" s="220"/>
      <c r="QUZ24" s="220"/>
      <c r="QVA24" s="220"/>
      <c r="QVB24" s="220"/>
      <c r="QVC24" s="220"/>
      <c r="QVD24" s="220"/>
      <c r="QVE24" s="220"/>
      <c r="QVF24" s="220"/>
      <c r="QVG24" s="220"/>
      <c r="QVH24" s="220"/>
      <c r="QVI24" s="220"/>
      <c r="QVJ24" s="220"/>
      <c r="QVK24" s="220"/>
      <c r="QVL24" s="220"/>
      <c r="QVM24" s="220"/>
      <c r="QVN24" s="220"/>
      <c r="QVO24" s="220"/>
      <c r="QVP24" s="220"/>
      <c r="QVQ24" s="220"/>
      <c r="QVR24" s="220"/>
      <c r="QVS24" s="220"/>
      <c r="QVT24" s="220"/>
      <c r="QVU24" s="220"/>
      <c r="QVV24" s="220"/>
      <c r="QVW24" s="220"/>
      <c r="QVX24" s="220"/>
      <c r="QVY24" s="220"/>
      <c r="QVZ24" s="220"/>
      <c r="QWA24" s="220"/>
      <c r="QWB24" s="220"/>
      <c r="QWC24" s="220"/>
      <c r="QWD24" s="220"/>
      <c r="QWE24" s="220"/>
      <c r="QWF24" s="220"/>
      <c r="QWG24" s="220"/>
      <c r="QWH24" s="220"/>
      <c r="QWI24" s="220"/>
      <c r="QWJ24" s="220"/>
      <c r="QWK24" s="220"/>
      <c r="QWL24" s="220"/>
      <c r="QWM24" s="220"/>
      <c r="QWN24" s="220"/>
      <c r="QWO24" s="220"/>
      <c r="QWP24" s="220"/>
      <c r="QWQ24" s="220"/>
      <c r="QWR24" s="220"/>
      <c r="QWS24" s="220"/>
      <c r="QWT24" s="220"/>
      <c r="QWU24" s="220"/>
      <c r="QWV24" s="220"/>
      <c r="QWW24" s="220"/>
      <c r="QWX24" s="220"/>
      <c r="QWY24" s="220"/>
      <c r="QWZ24" s="220"/>
      <c r="QXA24" s="220"/>
      <c r="QXB24" s="220"/>
      <c r="QXC24" s="220"/>
      <c r="QXD24" s="220"/>
      <c r="QXE24" s="220"/>
      <c r="QXF24" s="220"/>
      <c r="QXG24" s="220"/>
      <c r="QXH24" s="220"/>
      <c r="QXI24" s="220"/>
      <c r="QXJ24" s="220"/>
      <c r="QXK24" s="220"/>
      <c r="QXL24" s="220"/>
      <c r="QXM24" s="220"/>
      <c r="QXN24" s="220"/>
      <c r="QXO24" s="220"/>
      <c r="QXP24" s="220"/>
      <c r="QXQ24" s="220"/>
      <c r="QXR24" s="220"/>
      <c r="QXS24" s="220"/>
      <c r="QXT24" s="220"/>
      <c r="QXU24" s="220"/>
      <c r="QXV24" s="220"/>
      <c r="QXW24" s="220"/>
      <c r="QXX24" s="220"/>
      <c r="QXY24" s="220"/>
      <c r="QXZ24" s="220"/>
      <c r="QYA24" s="220"/>
      <c r="QYB24" s="220"/>
      <c r="QYC24" s="220"/>
      <c r="QYD24" s="220"/>
      <c r="QYE24" s="220"/>
      <c r="QYF24" s="220"/>
      <c r="QYG24" s="220"/>
      <c r="QYH24" s="220"/>
      <c r="QYI24" s="220"/>
      <c r="QYJ24" s="220"/>
      <c r="QYK24" s="220"/>
      <c r="QYL24" s="220"/>
      <c r="QYM24" s="220"/>
      <c r="QYN24" s="220"/>
      <c r="QYO24" s="220"/>
      <c r="QYP24" s="220"/>
      <c r="QYQ24" s="220"/>
      <c r="QYR24" s="220"/>
      <c r="QYS24" s="220"/>
      <c r="QYT24" s="220"/>
      <c r="QYU24" s="220"/>
      <c r="QYV24" s="220"/>
      <c r="QYW24" s="220"/>
      <c r="QYX24" s="220"/>
      <c r="QYY24" s="220"/>
      <c r="QYZ24" s="220"/>
      <c r="QZA24" s="220"/>
      <c r="QZB24" s="220"/>
      <c r="QZC24" s="220"/>
      <c r="QZD24" s="220"/>
      <c r="QZE24" s="220"/>
      <c r="QZF24" s="220"/>
      <c r="QZG24" s="220"/>
      <c r="QZH24" s="220"/>
      <c r="QZI24" s="220"/>
      <c r="QZJ24" s="220"/>
      <c r="QZK24" s="220"/>
      <c r="QZL24" s="220"/>
      <c r="QZM24" s="220"/>
      <c r="QZN24" s="220"/>
      <c r="QZO24" s="220"/>
      <c r="QZP24" s="220"/>
      <c r="QZQ24" s="220"/>
      <c r="QZR24" s="220"/>
      <c r="QZS24" s="220"/>
      <c r="QZT24" s="220"/>
      <c r="QZU24" s="220"/>
      <c r="QZV24" s="220"/>
      <c r="QZW24" s="220"/>
      <c r="QZX24" s="220"/>
      <c r="QZY24" s="220"/>
      <c r="QZZ24" s="220"/>
      <c r="RAA24" s="220"/>
      <c r="RAB24" s="220"/>
      <c r="RAC24" s="220"/>
      <c r="RAD24" s="220"/>
      <c r="RAE24" s="220"/>
      <c r="RAF24" s="220"/>
      <c r="RAG24" s="220"/>
      <c r="RAH24" s="220"/>
      <c r="RAI24" s="220"/>
      <c r="RAJ24" s="220"/>
      <c r="RAK24" s="220"/>
      <c r="RAL24" s="220"/>
      <c r="RAM24" s="220"/>
      <c r="RAN24" s="220"/>
      <c r="RAO24" s="220"/>
      <c r="RAP24" s="220"/>
      <c r="RAQ24" s="220"/>
      <c r="RAR24" s="220"/>
      <c r="RAS24" s="220"/>
      <c r="RAT24" s="220"/>
      <c r="RAU24" s="220"/>
      <c r="RAV24" s="220"/>
      <c r="RAW24" s="220"/>
      <c r="RAX24" s="220"/>
      <c r="RAY24" s="220"/>
      <c r="RAZ24" s="220"/>
      <c r="RBA24" s="220"/>
      <c r="RBB24" s="220"/>
      <c r="RBC24" s="220"/>
      <c r="RBD24" s="220"/>
      <c r="RBE24" s="220"/>
      <c r="RBF24" s="220"/>
      <c r="RBG24" s="220"/>
      <c r="RBH24" s="220"/>
      <c r="RBI24" s="220"/>
      <c r="RBJ24" s="220"/>
      <c r="RBK24" s="220"/>
      <c r="RBL24" s="220"/>
      <c r="RBM24" s="220"/>
      <c r="RBN24" s="220"/>
      <c r="RBO24" s="220"/>
      <c r="RBP24" s="220"/>
      <c r="RBQ24" s="220"/>
      <c r="RBR24" s="220"/>
      <c r="RBS24" s="220"/>
      <c r="RBT24" s="220"/>
      <c r="RBU24" s="220"/>
      <c r="RBV24" s="220"/>
      <c r="RBW24" s="220"/>
      <c r="RBX24" s="220"/>
      <c r="RBY24" s="220"/>
      <c r="RBZ24" s="220"/>
      <c r="RCA24" s="220"/>
      <c r="RCB24" s="220"/>
      <c r="RCC24" s="220"/>
      <c r="RCD24" s="220"/>
      <c r="RCE24" s="220"/>
      <c r="RCF24" s="220"/>
      <c r="RCG24" s="220"/>
      <c r="RCH24" s="220"/>
      <c r="RCI24" s="220"/>
      <c r="RCJ24" s="220"/>
      <c r="RCK24" s="220"/>
      <c r="RCL24" s="220"/>
      <c r="RCM24" s="220"/>
      <c r="RCN24" s="220"/>
      <c r="RCO24" s="220"/>
      <c r="RCP24" s="220"/>
      <c r="RCQ24" s="220"/>
      <c r="RCR24" s="220"/>
      <c r="RCS24" s="220"/>
      <c r="RCT24" s="220"/>
      <c r="RCU24" s="220"/>
      <c r="RCV24" s="220"/>
      <c r="RCW24" s="220"/>
      <c r="RCX24" s="220"/>
      <c r="RCY24" s="220"/>
      <c r="RCZ24" s="220"/>
      <c r="RDA24" s="220"/>
      <c r="RDB24" s="220"/>
      <c r="RDC24" s="220"/>
      <c r="RDD24" s="220"/>
      <c r="RDE24" s="220"/>
      <c r="RDF24" s="220"/>
      <c r="RDG24" s="220"/>
      <c r="RDH24" s="220"/>
      <c r="RDI24" s="220"/>
      <c r="RDJ24" s="220"/>
      <c r="RDK24" s="220"/>
      <c r="RDL24" s="220"/>
      <c r="RDM24" s="220"/>
      <c r="RDN24" s="220"/>
      <c r="RDO24" s="220"/>
      <c r="RDP24" s="220"/>
      <c r="RDQ24" s="220"/>
      <c r="RDR24" s="220"/>
      <c r="RDS24" s="220"/>
      <c r="RDT24" s="220"/>
      <c r="RDU24" s="220"/>
      <c r="RDV24" s="220"/>
      <c r="RDW24" s="220"/>
      <c r="RDX24" s="220"/>
      <c r="RDY24" s="220"/>
      <c r="RDZ24" s="220"/>
      <c r="REA24" s="220"/>
      <c r="REB24" s="220"/>
      <c r="REC24" s="220"/>
      <c r="RED24" s="220"/>
      <c r="REE24" s="220"/>
      <c r="REF24" s="220"/>
      <c r="REG24" s="220"/>
      <c r="REH24" s="220"/>
      <c r="REI24" s="220"/>
      <c r="REJ24" s="220"/>
      <c r="REK24" s="220"/>
      <c r="REL24" s="220"/>
      <c r="REM24" s="220"/>
      <c r="REN24" s="220"/>
      <c r="REO24" s="220"/>
      <c r="REP24" s="220"/>
      <c r="REQ24" s="220"/>
      <c r="RER24" s="220"/>
      <c r="RES24" s="220"/>
      <c r="RET24" s="220"/>
      <c r="REU24" s="220"/>
      <c r="REV24" s="220"/>
      <c r="REW24" s="220"/>
      <c r="REX24" s="220"/>
      <c r="REY24" s="220"/>
      <c r="REZ24" s="220"/>
      <c r="RFA24" s="220"/>
      <c r="RFB24" s="220"/>
      <c r="RFC24" s="220"/>
      <c r="RFD24" s="220"/>
      <c r="RFE24" s="220"/>
      <c r="RFF24" s="220"/>
      <c r="RFG24" s="220"/>
      <c r="RFH24" s="220"/>
      <c r="RFI24" s="220"/>
      <c r="RFJ24" s="220"/>
      <c r="RFK24" s="220"/>
      <c r="RFL24" s="220"/>
      <c r="RFM24" s="220"/>
      <c r="RFN24" s="220"/>
      <c r="RFO24" s="220"/>
      <c r="RFP24" s="220"/>
      <c r="RFQ24" s="220"/>
      <c r="RFR24" s="220"/>
      <c r="RFS24" s="220"/>
      <c r="RFT24" s="220"/>
      <c r="RFU24" s="220"/>
      <c r="RFV24" s="220"/>
      <c r="RFW24" s="220"/>
      <c r="RFX24" s="220"/>
      <c r="RFY24" s="220"/>
      <c r="RFZ24" s="220"/>
      <c r="RGA24" s="220"/>
      <c r="RGB24" s="220"/>
      <c r="RGC24" s="220"/>
      <c r="RGD24" s="220"/>
      <c r="RGE24" s="220"/>
      <c r="RGF24" s="220"/>
      <c r="RGG24" s="220"/>
      <c r="RGH24" s="220"/>
      <c r="RGI24" s="220"/>
      <c r="RGJ24" s="220"/>
      <c r="RGK24" s="220"/>
      <c r="RGL24" s="220"/>
      <c r="RGM24" s="220"/>
      <c r="RGN24" s="220"/>
      <c r="RGO24" s="220"/>
      <c r="RGP24" s="220"/>
      <c r="RGQ24" s="220"/>
      <c r="RGR24" s="220"/>
      <c r="RGS24" s="220"/>
      <c r="RGT24" s="220"/>
      <c r="RGU24" s="220"/>
      <c r="RGV24" s="220"/>
      <c r="RGW24" s="220"/>
      <c r="RGX24" s="220"/>
      <c r="RGY24" s="220"/>
      <c r="RGZ24" s="220"/>
      <c r="RHA24" s="220"/>
      <c r="RHB24" s="220"/>
      <c r="RHC24" s="220"/>
      <c r="RHD24" s="220"/>
      <c r="RHE24" s="220"/>
      <c r="RHF24" s="220"/>
      <c r="RHG24" s="220"/>
      <c r="RHH24" s="220"/>
      <c r="RHI24" s="220"/>
      <c r="RHJ24" s="220"/>
      <c r="RHK24" s="220"/>
      <c r="RHL24" s="220"/>
      <c r="RHM24" s="220"/>
      <c r="RHN24" s="220"/>
      <c r="RHO24" s="220"/>
      <c r="RHP24" s="220"/>
      <c r="RHQ24" s="220"/>
      <c r="RHR24" s="220"/>
      <c r="RHS24" s="220"/>
      <c r="RHT24" s="220"/>
      <c r="RHU24" s="220"/>
      <c r="RHV24" s="220"/>
      <c r="RHW24" s="220"/>
      <c r="RHX24" s="220"/>
      <c r="RHY24" s="220"/>
      <c r="RHZ24" s="220"/>
      <c r="RIA24" s="220"/>
      <c r="RIB24" s="220"/>
      <c r="RIC24" s="220"/>
      <c r="RID24" s="220"/>
      <c r="RIE24" s="220"/>
      <c r="RIF24" s="220"/>
      <c r="RIG24" s="220"/>
      <c r="RIH24" s="220"/>
      <c r="RII24" s="220"/>
      <c r="RIJ24" s="220"/>
      <c r="RIK24" s="220"/>
      <c r="RIL24" s="220"/>
      <c r="RIM24" s="220"/>
      <c r="RIN24" s="220"/>
      <c r="RIO24" s="220"/>
      <c r="RIP24" s="220"/>
      <c r="RIQ24" s="220"/>
      <c r="RIR24" s="220"/>
      <c r="RIS24" s="220"/>
      <c r="RIT24" s="220"/>
      <c r="RIU24" s="220"/>
      <c r="RIV24" s="220"/>
      <c r="RIW24" s="220"/>
      <c r="RIX24" s="220"/>
      <c r="RIY24" s="220"/>
      <c r="RIZ24" s="220"/>
      <c r="RJA24" s="220"/>
      <c r="RJB24" s="220"/>
      <c r="RJC24" s="220"/>
      <c r="RJD24" s="220"/>
      <c r="RJE24" s="220"/>
      <c r="RJF24" s="220"/>
      <c r="RJG24" s="220"/>
      <c r="RJH24" s="220"/>
      <c r="RJI24" s="220"/>
      <c r="RJJ24" s="220"/>
      <c r="RJK24" s="220"/>
      <c r="RJL24" s="220"/>
      <c r="RJM24" s="220"/>
      <c r="RJN24" s="220"/>
      <c r="RJO24" s="220"/>
      <c r="RJP24" s="220"/>
      <c r="RJQ24" s="220"/>
      <c r="RJR24" s="220"/>
      <c r="RJS24" s="220"/>
      <c r="RJT24" s="220"/>
      <c r="RJU24" s="220"/>
      <c r="RJV24" s="220"/>
      <c r="RJW24" s="220"/>
      <c r="RJX24" s="220"/>
      <c r="RJY24" s="220"/>
      <c r="RJZ24" s="220"/>
      <c r="RKA24" s="220"/>
      <c r="RKB24" s="220"/>
      <c r="RKC24" s="220"/>
      <c r="RKD24" s="220"/>
      <c r="RKE24" s="220"/>
      <c r="RKF24" s="220"/>
      <c r="RKG24" s="220"/>
      <c r="RKH24" s="220"/>
      <c r="RKI24" s="220"/>
      <c r="RKJ24" s="220"/>
      <c r="RKK24" s="220"/>
      <c r="RKL24" s="220"/>
      <c r="RKM24" s="220"/>
      <c r="RKN24" s="220"/>
      <c r="RKO24" s="220"/>
      <c r="RKP24" s="220"/>
      <c r="RKQ24" s="220"/>
      <c r="RKR24" s="220"/>
      <c r="RKS24" s="220"/>
      <c r="RKT24" s="220"/>
      <c r="RKU24" s="220"/>
      <c r="RKV24" s="220"/>
      <c r="RKW24" s="220"/>
      <c r="RKX24" s="220"/>
      <c r="RKY24" s="220"/>
      <c r="RKZ24" s="220"/>
      <c r="RLA24" s="220"/>
      <c r="RLB24" s="220"/>
      <c r="RLC24" s="220"/>
      <c r="RLD24" s="220"/>
      <c r="RLE24" s="220"/>
      <c r="RLF24" s="220"/>
      <c r="RLG24" s="220"/>
      <c r="RLH24" s="220"/>
      <c r="RLI24" s="220"/>
      <c r="RLJ24" s="220"/>
      <c r="RLK24" s="220"/>
      <c r="RLL24" s="220"/>
      <c r="RLM24" s="220"/>
      <c r="RLN24" s="220"/>
      <c r="RLO24" s="220"/>
      <c r="RLP24" s="220"/>
      <c r="RLQ24" s="220"/>
      <c r="RLR24" s="220"/>
      <c r="RLS24" s="220"/>
      <c r="RLT24" s="220"/>
      <c r="RLU24" s="220"/>
      <c r="RLV24" s="220"/>
      <c r="RLW24" s="220"/>
      <c r="RLX24" s="220"/>
      <c r="RLY24" s="220"/>
      <c r="RLZ24" s="220"/>
      <c r="RMA24" s="220"/>
      <c r="RMB24" s="220"/>
      <c r="RMC24" s="220"/>
      <c r="RMD24" s="220"/>
      <c r="RME24" s="220"/>
      <c r="RMF24" s="220"/>
      <c r="RMG24" s="220"/>
      <c r="RMH24" s="220"/>
      <c r="RMI24" s="220"/>
      <c r="RMJ24" s="220"/>
      <c r="RMK24" s="220"/>
      <c r="RML24" s="220"/>
      <c r="RMM24" s="220"/>
      <c r="RMN24" s="220"/>
      <c r="RMO24" s="220"/>
      <c r="RMP24" s="220"/>
      <c r="RMQ24" s="220"/>
      <c r="RMR24" s="220"/>
      <c r="RMS24" s="220"/>
      <c r="RMT24" s="220"/>
      <c r="RMU24" s="220"/>
      <c r="RMV24" s="220"/>
      <c r="RMW24" s="220"/>
      <c r="RMX24" s="220"/>
      <c r="RMY24" s="220"/>
      <c r="RMZ24" s="220"/>
      <c r="RNA24" s="220"/>
      <c r="RNB24" s="220"/>
      <c r="RNC24" s="220"/>
      <c r="RND24" s="220"/>
      <c r="RNE24" s="220"/>
      <c r="RNF24" s="220"/>
      <c r="RNG24" s="220"/>
      <c r="RNH24" s="220"/>
      <c r="RNI24" s="220"/>
      <c r="RNJ24" s="220"/>
      <c r="RNK24" s="220"/>
      <c r="RNL24" s="220"/>
      <c r="RNM24" s="220"/>
      <c r="RNN24" s="220"/>
      <c r="RNO24" s="220"/>
      <c r="RNP24" s="220"/>
      <c r="RNQ24" s="220"/>
      <c r="RNR24" s="220"/>
      <c r="RNS24" s="220"/>
      <c r="RNT24" s="220"/>
      <c r="RNU24" s="220"/>
      <c r="RNV24" s="220"/>
      <c r="RNW24" s="220"/>
      <c r="RNX24" s="220"/>
      <c r="RNY24" s="220"/>
      <c r="RNZ24" s="220"/>
      <c r="ROA24" s="220"/>
      <c r="ROB24" s="220"/>
      <c r="ROC24" s="220"/>
      <c r="ROD24" s="220"/>
      <c r="ROE24" s="220"/>
      <c r="ROF24" s="220"/>
      <c r="ROG24" s="220"/>
      <c r="ROH24" s="220"/>
      <c r="ROI24" s="220"/>
      <c r="ROJ24" s="220"/>
      <c r="ROK24" s="220"/>
      <c r="ROL24" s="220"/>
      <c r="ROM24" s="220"/>
      <c r="RON24" s="220"/>
      <c r="ROO24" s="220"/>
      <c r="ROP24" s="220"/>
      <c r="ROQ24" s="220"/>
      <c r="ROR24" s="220"/>
      <c r="ROS24" s="220"/>
      <c r="ROT24" s="220"/>
      <c r="ROU24" s="220"/>
      <c r="ROV24" s="220"/>
      <c r="ROW24" s="220"/>
      <c r="ROX24" s="220"/>
      <c r="ROY24" s="220"/>
      <c r="ROZ24" s="220"/>
      <c r="RPA24" s="220"/>
      <c r="RPB24" s="220"/>
      <c r="RPC24" s="220"/>
      <c r="RPD24" s="220"/>
      <c r="RPE24" s="220"/>
      <c r="RPF24" s="220"/>
      <c r="RPG24" s="220"/>
      <c r="RPH24" s="220"/>
      <c r="RPI24" s="220"/>
      <c r="RPJ24" s="220"/>
      <c r="RPK24" s="220"/>
      <c r="RPL24" s="220"/>
      <c r="RPM24" s="220"/>
      <c r="RPN24" s="220"/>
      <c r="RPO24" s="220"/>
      <c r="RPP24" s="220"/>
      <c r="RPQ24" s="220"/>
      <c r="RPR24" s="220"/>
      <c r="RPS24" s="220"/>
      <c r="RPT24" s="220"/>
      <c r="RPU24" s="220"/>
      <c r="RPV24" s="220"/>
      <c r="RPW24" s="220"/>
      <c r="RPX24" s="220"/>
      <c r="RPY24" s="220"/>
      <c r="RPZ24" s="220"/>
      <c r="RQA24" s="220"/>
      <c r="RQB24" s="220"/>
      <c r="RQC24" s="220"/>
      <c r="RQD24" s="220"/>
      <c r="RQE24" s="220"/>
      <c r="RQF24" s="220"/>
      <c r="RQG24" s="220"/>
      <c r="RQH24" s="220"/>
      <c r="RQI24" s="220"/>
      <c r="RQJ24" s="220"/>
      <c r="RQK24" s="220"/>
      <c r="RQL24" s="220"/>
      <c r="RQM24" s="220"/>
      <c r="RQN24" s="220"/>
      <c r="RQO24" s="220"/>
      <c r="RQP24" s="220"/>
      <c r="RQQ24" s="220"/>
      <c r="RQR24" s="220"/>
      <c r="RQS24" s="220"/>
      <c r="RQT24" s="220"/>
      <c r="RQU24" s="220"/>
      <c r="RQV24" s="220"/>
      <c r="RQW24" s="220"/>
      <c r="RQX24" s="220"/>
      <c r="RQY24" s="220"/>
      <c r="RQZ24" s="220"/>
      <c r="RRA24" s="220"/>
      <c r="RRB24" s="220"/>
      <c r="RRC24" s="220"/>
      <c r="RRD24" s="220"/>
      <c r="RRE24" s="220"/>
      <c r="RRF24" s="220"/>
      <c r="RRG24" s="220"/>
      <c r="RRH24" s="220"/>
      <c r="RRI24" s="220"/>
      <c r="RRJ24" s="220"/>
      <c r="RRK24" s="220"/>
      <c r="RRL24" s="220"/>
      <c r="RRM24" s="220"/>
      <c r="RRN24" s="220"/>
      <c r="RRO24" s="220"/>
      <c r="RRP24" s="220"/>
      <c r="RRQ24" s="220"/>
      <c r="RRR24" s="220"/>
      <c r="RRS24" s="220"/>
      <c r="RRT24" s="220"/>
      <c r="RRU24" s="220"/>
      <c r="RRV24" s="220"/>
      <c r="RRW24" s="220"/>
      <c r="RRX24" s="220"/>
      <c r="RRY24" s="220"/>
      <c r="RRZ24" s="220"/>
      <c r="RSA24" s="220"/>
      <c r="RSB24" s="220"/>
      <c r="RSC24" s="220"/>
      <c r="RSD24" s="220"/>
      <c r="RSE24" s="220"/>
      <c r="RSF24" s="220"/>
      <c r="RSG24" s="220"/>
      <c r="RSH24" s="220"/>
      <c r="RSI24" s="220"/>
      <c r="RSJ24" s="220"/>
      <c r="RSK24" s="220"/>
      <c r="RSL24" s="220"/>
      <c r="RSM24" s="220"/>
      <c r="RSN24" s="220"/>
      <c r="RSO24" s="220"/>
      <c r="RSP24" s="220"/>
      <c r="RSQ24" s="220"/>
      <c r="RSR24" s="220"/>
      <c r="RSS24" s="220"/>
      <c r="RST24" s="220"/>
      <c r="RSU24" s="220"/>
      <c r="RSV24" s="220"/>
      <c r="RSW24" s="220"/>
      <c r="RSX24" s="220"/>
      <c r="RSY24" s="220"/>
      <c r="RSZ24" s="220"/>
      <c r="RTA24" s="220"/>
      <c r="RTB24" s="220"/>
      <c r="RTC24" s="220"/>
      <c r="RTD24" s="220"/>
      <c r="RTE24" s="220"/>
      <c r="RTF24" s="220"/>
      <c r="RTG24" s="220"/>
      <c r="RTH24" s="220"/>
      <c r="RTI24" s="220"/>
      <c r="RTJ24" s="220"/>
      <c r="RTK24" s="220"/>
      <c r="RTL24" s="220"/>
      <c r="RTM24" s="220"/>
      <c r="RTN24" s="220"/>
      <c r="RTO24" s="220"/>
      <c r="RTP24" s="220"/>
      <c r="RTQ24" s="220"/>
      <c r="RTR24" s="220"/>
      <c r="RTS24" s="220"/>
      <c r="RTT24" s="220"/>
      <c r="RTU24" s="220"/>
      <c r="RTV24" s="220"/>
      <c r="RTW24" s="220"/>
      <c r="RTX24" s="220"/>
      <c r="RTY24" s="220"/>
      <c r="RTZ24" s="220"/>
      <c r="RUA24" s="220"/>
      <c r="RUB24" s="220"/>
      <c r="RUC24" s="220"/>
      <c r="RUD24" s="220"/>
      <c r="RUE24" s="220"/>
      <c r="RUF24" s="220"/>
      <c r="RUG24" s="220"/>
      <c r="RUH24" s="220"/>
      <c r="RUI24" s="220"/>
      <c r="RUJ24" s="220"/>
      <c r="RUK24" s="220"/>
      <c r="RUL24" s="220"/>
      <c r="RUM24" s="220"/>
      <c r="RUN24" s="220"/>
      <c r="RUO24" s="220"/>
      <c r="RUP24" s="220"/>
      <c r="RUQ24" s="220"/>
      <c r="RUR24" s="220"/>
      <c r="RUS24" s="220"/>
      <c r="RUT24" s="220"/>
      <c r="RUU24" s="220"/>
      <c r="RUV24" s="220"/>
      <c r="RUW24" s="220"/>
      <c r="RUX24" s="220"/>
      <c r="RUY24" s="220"/>
      <c r="RUZ24" s="220"/>
      <c r="RVA24" s="220"/>
      <c r="RVB24" s="220"/>
      <c r="RVC24" s="220"/>
      <c r="RVD24" s="220"/>
      <c r="RVE24" s="220"/>
      <c r="RVF24" s="220"/>
      <c r="RVG24" s="220"/>
      <c r="RVH24" s="220"/>
      <c r="RVI24" s="220"/>
      <c r="RVJ24" s="220"/>
      <c r="RVK24" s="220"/>
      <c r="RVL24" s="220"/>
      <c r="RVM24" s="220"/>
      <c r="RVN24" s="220"/>
      <c r="RVO24" s="220"/>
      <c r="RVP24" s="220"/>
      <c r="RVQ24" s="220"/>
      <c r="RVR24" s="220"/>
      <c r="RVS24" s="220"/>
      <c r="RVT24" s="220"/>
      <c r="RVU24" s="220"/>
      <c r="RVV24" s="220"/>
      <c r="RVW24" s="220"/>
      <c r="RVX24" s="220"/>
      <c r="RVY24" s="220"/>
      <c r="RVZ24" s="220"/>
      <c r="RWA24" s="220"/>
      <c r="RWB24" s="220"/>
      <c r="RWC24" s="220"/>
      <c r="RWD24" s="220"/>
      <c r="RWE24" s="220"/>
      <c r="RWF24" s="220"/>
      <c r="RWG24" s="220"/>
      <c r="RWH24" s="220"/>
      <c r="RWI24" s="220"/>
      <c r="RWJ24" s="220"/>
      <c r="RWK24" s="220"/>
      <c r="RWL24" s="220"/>
      <c r="RWM24" s="220"/>
      <c r="RWN24" s="220"/>
      <c r="RWO24" s="220"/>
      <c r="RWP24" s="220"/>
      <c r="RWQ24" s="220"/>
      <c r="RWR24" s="220"/>
      <c r="RWS24" s="220"/>
      <c r="RWT24" s="220"/>
      <c r="RWU24" s="220"/>
      <c r="RWV24" s="220"/>
      <c r="RWW24" s="220"/>
      <c r="RWX24" s="220"/>
      <c r="RWY24" s="220"/>
      <c r="RWZ24" s="220"/>
      <c r="RXA24" s="220"/>
      <c r="RXB24" s="220"/>
      <c r="RXC24" s="220"/>
      <c r="RXD24" s="220"/>
      <c r="RXE24" s="220"/>
      <c r="RXF24" s="220"/>
      <c r="RXG24" s="220"/>
      <c r="RXH24" s="220"/>
      <c r="RXI24" s="220"/>
      <c r="RXJ24" s="220"/>
      <c r="RXK24" s="220"/>
      <c r="RXL24" s="220"/>
      <c r="RXM24" s="220"/>
      <c r="RXN24" s="220"/>
      <c r="RXO24" s="220"/>
      <c r="RXP24" s="220"/>
      <c r="RXQ24" s="220"/>
      <c r="RXR24" s="220"/>
      <c r="RXS24" s="220"/>
      <c r="RXT24" s="220"/>
      <c r="RXU24" s="220"/>
      <c r="RXV24" s="220"/>
      <c r="RXW24" s="220"/>
      <c r="RXX24" s="220"/>
      <c r="RXY24" s="220"/>
      <c r="RXZ24" s="220"/>
      <c r="RYA24" s="220"/>
      <c r="RYB24" s="220"/>
      <c r="RYC24" s="220"/>
      <c r="RYD24" s="220"/>
      <c r="RYE24" s="220"/>
      <c r="RYF24" s="220"/>
      <c r="RYG24" s="220"/>
      <c r="RYH24" s="220"/>
      <c r="RYI24" s="220"/>
      <c r="RYJ24" s="220"/>
      <c r="RYK24" s="220"/>
      <c r="RYL24" s="220"/>
      <c r="RYM24" s="220"/>
      <c r="RYN24" s="220"/>
      <c r="RYO24" s="220"/>
      <c r="RYP24" s="220"/>
      <c r="RYQ24" s="220"/>
      <c r="RYR24" s="220"/>
      <c r="RYS24" s="220"/>
      <c r="RYT24" s="220"/>
      <c r="RYU24" s="220"/>
      <c r="RYV24" s="220"/>
      <c r="RYW24" s="220"/>
      <c r="RYX24" s="220"/>
      <c r="RYY24" s="220"/>
      <c r="RYZ24" s="220"/>
      <c r="RZA24" s="220"/>
      <c r="RZB24" s="220"/>
      <c r="RZC24" s="220"/>
      <c r="RZD24" s="220"/>
      <c r="RZE24" s="220"/>
      <c r="RZF24" s="220"/>
      <c r="RZG24" s="220"/>
      <c r="RZH24" s="220"/>
      <c r="RZI24" s="220"/>
      <c r="RZJ24" s="220"/>
      <c r="RZK24" s="220"/>
      <c r="RZL24" s="220"/>
      <c r="RZM24" s="220"/>
      <c r="RZN24" s="220"/>
      <c r="RZO24" s="220"/>
      <c r="RZP24" s="220"/>
      <c r="RZQ24" s="220"/>
      <c r="RZR24" s="220"/>
      <c r="RZS24" s="220"/>
      <c r="RZT24" s="220"/>
      <c r="RZU24" s="220"/>
      <c r="RZV24" s="220"/>
      <c r="RZW24" s="220"/>
      <c r="RZX24" s="220"/>
      <c r="RZY24" s="220"/>
      <c r="RZZ24" s="220"/>
      <c r="SAA24" s="220"/>
      <c r="SAB24" s="220"/>
      <c r="SAC24" s="220"/>
      <c r="SAD24" s="220"/>
      <c r="SAE24" s="220"/>
      <c r="SAF24" s="220"/>
      <c r="SAG24" s="220"/>
      <c r="SAH24" s="220"/>
      <c r="SAI24" s="220"/>
      <c r="SAJ24" s="220"/>
      <c r="SAK24" s="220"/>
      <c r="SAL24" s="220"/>
      <c r="SAM24" s="220"/>
      <c r="SAN24" s="220"/>
      <c r="SAO24" s="220"/>
      <c r="SAP24" s="220"/>
      <c r="SAQ24" s="220"/>
      <c r="SAR24" s="220"/>
      <c r="SAS24" s="220"/>
      <c r="SAT24" s="220"/>
      <c r="SAU24" s="220"/>
      <c r="SAV24" s="220"/>
      <c r="SAW24" s="220"/>
      <c r="SAX24" s="220"/>
      <c r="SAY24" s="220"/>
      <c r="SAZ24" s="220"/>
      <c r="SBA24" s="220"/>
      <c r="SBB24" s="220"/>
      <c r="SBC24" s="220"/>
      <c r="SBD24" s="220"/>
      <c r="SBE24" s="220"/>
      <c r="SBF24" s="220"/>
      <c r="SBG24" s="220"/>
      <c r="SBH24" s="220"/>
      <c r="SBI24" s="220"/>
      <c r="SBJ24" s="220"/>
      <c r="SBK24" s="220"/>
      <c r="SBL24" s="220"/>
      <c r="SBM24" s="220"/>
      <c r="SBN24" s="220"/>
      <c r="SBO24" s="220"/>
      <c r="SBP24" s="220"/>
      <c r="SBQ24" s="220"/>
      <c r="SBR24" s="220"/>
      <c r="SBS24" s="220"/>
      <c r="SBT24" s="220"/>
      <c r="SBU24" s="220"/>
      <c r="SBV24" s="220"/>
      <c r="SBW24" s="220"/>
      <c r="SBX24" s="220"/>
      <c r="SBY24" s="220"/>
      <c r="SBZ24" s="220"/>
      <c r="SCA24" s="220"/>
      <c r="SCB24" s="220"/>
      <c r="SCC24" s="220"/>
      <c r="SCD24" s="220"/>
      <c r="SCE24" s="220"/>
      <c r="SCF24" s="220"/>
      <c r="SCG24" s="220"/>
      <c r="SCH24" s="220"/>
      <c r="SCI24" s="220"/>
      <c r="SCJ24" s="220"/>
      <c r="SCK24" s="220"/>
      <c r="SCL24" s="220"/>
      <c r="SCM24" s="220"/>
      <c r="SCN24" s="220"/>
      <c r="SCO24" s="220"/>
      <c r="SCP24" s="220"/>
      <c r="SCQ24" s="220"/>
      <c r="SCR24" s="220"/>
      <c r="SCS24" s="220"/>
      <c r="SCT24" s="220"/>
      <c r="SCU24" s="220"/>
      <c r="SCV24" s="220"/>
      <c r="SCW24" s="220"/>
      <c r="SCX24" s="220"/>
      <c r="SCY24" s="220"/>
      <c r="SCZ24" s="220"/>
      <c r="SDA24" s="220"/>
      <c r="SDB24" s="220"/>
      <c r="SDC24" s="220"/>
      <c r="SDD24" s="220"/>
      <c r="SDE24" s="220"/>
      <c r="SDF24" s="220"/>
      <c r="SDG24" s="220"/>
      <c r="SDH24" s="220"/>
      <c r="SDI24" s="220"/>
      <c r="SDJ24" s="220"/>
      <c r="SDK24" s="220"/>
      <c r="SDL24" s="220"/>
      <c r="SDM24" s="220"/>
      <c r="SDN24" s="220"/>
      <c r="SDO24" s="220"/>
      <c r="SDP24" s="220"/>
      <c r="SDQ24" s="220"/>
      <c r="SDR24" s="220"/>
      <c r="SDS24" s="220"/>
      <c r="SDT24" s="220"/>
      <c r="SDU24" s="220"/>
      <c r="SDV24" s="220"/>
      <c r="SDW24" s="220"/>
      <c r="SDX24" s="220"/>
      <c r="SDY24" s="220"/>
      <c r="SDZ24" s="220"/>
      <c r="SEA24" s="220"/>
      <c r="SEB24" s="220"/>
      <c r="SEC24" s="220"/>
      <c r="SED24" s="220"/>
      <c r="SEE24" s="220"/>
      <c r="SEF24" s="220"/>
      <c r="SEG24" s="220"/>
      <c r="SEH24" s="220"/>
      <c r="SEI24" s="220"/>
      <c r="SEJ24" s="220"/>
      <c r="SEK24" s="220"/>
      <c r="SEL24" s="220"/>
      <c r="SEM24" s="220"/>
      <c r="SEN24" s="220"/>
      <c r="SEO24" s="220"/>
      <c r="SEP24" s="220"/>
      <c r="SEQ24" s="220"/>
      <c r="SER24" s="220"/>
      <c r="SES24" s="220"/>
      <c r="SET24" s="220"/>
      <c r="SEU24" s="220"/>
      <c r="SEV24" s="220"/>
      <c r="SEW24" s="220"/>
      <c r="SEX24" s="220"/>
      <c r="SEY24" s="220"/>
      <c r="SEZ24" s="220"/>
      <c r="SFA24" s="220"/>
      <c r="SFB24" s="220"/>
      <c r="SFC24" s="220"/>
      <c r="SFD24" s="220"/>
      <c r="SFE24" s="220"/>
      <c r="SFF24" s="220"/>
      <c r="SFG24" s="220"/>
      <c r="SFH24" s="220"/>
      <c r="SFI24" s="220"/>
      <c r="SFJ24" s="220"/>
      <c r="SFK24" s="220"/>
      <c r="SFL24" s="220"/>
      <c r="SFM24" s="220"/>
      <c r="SFN24" s="220"/>
      <c r="SFO24" s="220"/>
      <c r="SFP24" s="220"/>
      <c r="SFQ24" s="220"/>
      <c r="SFR24" s="220"/>
      <c r="SFS24" s="220"/>
      <c r="SFT24" s="220"/>
      <c r="SFU24" s="220"/>
      <c r="SFV24" s="220"/>
      <c r="SFW24" s="220"/>
      <c r="SFX24" s="220"/>
      <c r="SFY24" s="220"/>
      <c r="SFZ24" s="220"/>
      <c r="SGA24" s="220"/>
      <c r="SGB24" s="220"/>
      <c r="SGC24" s="220"/>
      <c r="SGD24" s="220"/>
      <c r="SGE24" s="220"/>
      <c r="SGF24" s="220"/>
      <c r="SGG24" s="220"/>
      <c r="SGH24" s="220"/>
      <c r="SGI24" s="220"/>
      <c r="SGJ24" s="220"/>
      <c r="SGK24" s="220"/>
      <c r="SGL24" s="220"/>
      <c r="SGM24" s="220"/>
      <c r="SGN24" s="220"/>
      <c r="SGO24" s="220"/>
      <c r="SGP24" s="220"/>
      <c r="SGQ24" s="220"/>
      <c r="SGR24" s="220"/>
      <c r="SGS24" s="220"/>
      <c r="SGT24" s="220"/>
      <c r="SGU24" s="220"/>
      <c r="SGV24" s="220"/>
      <c r="SGW24" s="220"/>
      <c r="SGX24" s="220"/>
      <c r="SGY24" s="220"/>
      <c r="SGZ24" s="220"/>
      <c r="SHA24" s="220"/>
      <c r="SHB24" s="220"/>
      <c r="SHC24" s="220"/>
      <c r="SHD24" s="220"/>
      <c r="SHE24" s="220"/>
      <c r="SHF24" s="220"/>
      <c r="SHG24" s="220"/>
      <c r="SHH24" s="220"/>
      <c r="SHI24" s="220"/>
      <c r="SHJ24" s="220"/>
      <c r="SHK24" s="220"/>
      <c r="SHL24" s="220"/>
      <c r="SHM24" s="220"/>
      <c r="SHN24" s="220"/>
      <c r="SHO24" s="220"/>
      <c r="SHP24" s="220"/>
      <c r="SHQ24" s="220"/>
      <c r="SHR24" s="220"/>
      <c r="SHS24" s="220"/>
      <c r="SHT24" s="220"/>
      <c r="SHU24" s="220"/>
      <c r="SHV24" s="220"/>
      <c r="SHW24" s="220"/>
      <c r="SHX24" s="220"/>
      <c r="SHY24" s="220"/>
      <c r="SHZ24" s="220"/>
      <c r="SIA24" s="220"/>
      <c r="SIB24" s="220"/>
      <c r="SIC24" s="220"/>
      <c r="SID24" s="220"/>
      <c r="SIE24" s="220"/>
      <c r="SIF24" s="220"/>
      <c r="SIG24" s="220"/>
      <c r="SIH24" s="220"/>
      <c r="SII24" s="220"/>
      <c r="SIJ24" s="220"/>
      <c r="SIK24" s="220"/>
      <c r="SIL24" s="220"/>
      <c r="SIM24" s="220"/>
      <c r="SIN24" s="220"/>
      <c r="SIO24" s="220"/>
      <c r="SIP24" s="220"/>
      <c r="SIQ24" s="220"/>
      <c r="SIR24" s="220"/>
      <c r="SIS24" s="220"/>
      <c r="SIT24" s="220"/>
      <c r="SIU24" s="220"/>
      <c r="SIV24" s="220"/>
      <c r="SIW24" s="220"/>
      <c r="SIX24" s="220"/>
      <c r="SIY24" s="220"/>
      <c r="SIZ24" s="220"/>
      <c r="SJA24" s="220"/>
      <c r="SJB24" s="220"/>
      <c r="SJC24" s="220"/>
      <c r="SJD24" s="220"/>
      <c r="SJE24" s="220"/>
      <c r="SJF24" s="220"/>
      <c r="SJG24" s="220"/>
      <c r="SJH24" s="220"/>
      <c r="SJI24" s="220"/>
      <c r="SJJ24" s="220"/>
      <c r="SJK24" s="220"/>
      <c r="SJL24" s="220"/>
      <c r="SJM24" s="220"/>
      <c r="SJN24" s="220"/>
      <c r="SJO24" s="220"/>
      <c r="SJP24" s="220"/>
      <c r="SJQ24" s="220"/>
      <c r="SJR24" s="220"/>
      <c r="SJS24" s="220"/>
      <c r="SJT24" s="220"/>
      <c r="SJU24" s="220"/>
      <c r="SJV24" s="220"/>
      <c r="SJW24" s="220"/>
      <c r="SJX24" s="220"/>
      <c r="SJY24" s="220"/>
      <c r="SJZ24" s="220"/>
      <c r="SKA24" s="220"/>
      <c r="SKB24" s="220"/>
      <c r="SKC24" s="220"/>
      <c r="SKD24" s="220"/>
      <c r="SKE24" s="220"/>
      <c r="SKF24" s="220"/>
      <c r="SKG24" s="220"/>
      <c r="SKH24" s="220"/>
      <c r="SKI24" s="220"/>
      <c r="SKJ24" s="220"/>
      <c r="SKK24" s="220"/>
      <c r="SKL24" s="220"/>
      <c r="SKM24" s="220"/>
      <c r="SKN24" s="220"/>
      <c r="SKO24" s="220"/>
      <c r="SKP24" s="220"/>
      <c r="SKQ24" s="220"/>
      <c r="SKR24" s="220"/>
      <c r="SKS24" s="220"/>
      <c r="SKT24" s="220"/>
      <c r="SKU24" s="220"/>
      <c r="SKV24" s="220"/>
      <c r="SKW24" s="220"/>
      <c r="SKX24" s="220"/>
      <c r="SKY24" s="220"/>
      <c r="SKZ24" s="220"/>
      <c r="SLA24" s="220"/>
      <c r="SLB24" s="220"/>
      <c r="SLC24" s="220"/>
      <c r="SLD24" s="220"/>
      <c r="SLE24" s="220"/>
      <c r="SLF24" s="220"/>
      <c r="SLG24" s="220"/>
      <c r="SLH24" s="220"/>
      <c r="SLI24" s="220"/>
      <c r="SLJ24" s="220"/>
      <c r="SLK24" s="220"/>
      <c r="SLL24" s="220"/>
      <c r="SLM24" s="220"/>
      <c r="SLN24" s="220"/>
      <c r="SLO24" s="220"/>
      <c r="SLP24" s="220"/>
      <c r="SLQ24" s="220"/>
      <c r="SLR24" s="220"/>
      <c r="SLS24" s="220"/>
      <c r="SLT24" s="220"/>
      <c r="SLU24" s="220"/>
      <c r="SLV24" s="220"/>
      <c r="SLW24" s="220"/>
      <c r="SLX24" s="220"/>
      <c r="SLY24" s="220"/>
      <c r="SLZ24" s="220"/>
      <c r="SMA24" s="220"/>
      <c r="SMB24" s="220"/>
      <c r="SMC24" s="220"/>
      <c r="SMD24" s="220"/>
      <c r="SME24" s="220"/>
      <c r="SMF24" s="220"/>
      <c r="SMG24" s="220"/>
      <c r="SMH24" s="220"/>
      <c r="SMI24" s="220"/>
      <c r="SMJ24" s="220"/>
      <c r="SMK24" s="220"/>
      <c r="SML24" s="220"/>
      <c r="SMM24" s="220"/>
      <c r="SMN24" s="220"/>
      <c r="SMO24" s="220"/>
      <c r="SMP24" s="220"/>
      <c r="SMQ24" s="220"/>
      <c r="SMR24" s="220"/>
      <c r="SMS24" s="220"/>
      <c r="SMT24" s="220"/>
      <c r="SMU24" s="220"/>
      <c r="SMV24" s="220"/>
      <c r="SMW24" s="220"/>
      <c r="SMX24" s="220"/>
      <c r="SMY24" s="220"/>
      <c r="SMZ24" s="220"/>
      <c r="SNA24" s="220"/>
      <c r="SNB24" s="220"/>
      <c r="SNC24" s="220"/>
      <c r="SND24" s="220"/>
      <c r="SNE24" s="220"/>
      <c r="SNF24" s="220"/>
      <c r="SNG24" s="220"/>
      <c r="SNH24" s="220"/>
      <c r="SNI24" s="220"/>
      <c r="SNJ24" s="220"/>
      <c r="SNK24" s="220"/>
      <c r="SNL24" s="220"/>
      <c r="SNM24" s="220"/>
      <c r="SNN24" s="220"/>
      <c r="SNO24" s="220"/>
      <c r="SNP24" s="220"/>
      <c r="SNQ24" s="220"/>
      <c r="SNR24" s="220"/>
      <c r="SNS24" s="220"/>
      <c r="SNT24" s="220"/>
      <c r="SNU24" s="220"/>
      <c r="SNV24" s="220"/>
      <c r="SNW24" s="220"/>
      <c r="SNX24" s="220"/>
      <c r="SNY24" s="220"/>
      <c r="SNZ24" s="220"/>
      <c r="SOA24" s="220"/>
      <c r="SOB24" s="220"/>
      <c r="SOC24" s="220"/>
      <c r="SOD24" s="220"/>
      <c r="SOE24" s="220"/>
      <c r="SOF24" s="220"/>
      <c r="SOG24" s="220"/>
      <c r="SOH24" s="220"/>
      <c r="SOI24" s="220"/>
      <c r="SOJ24" s="220"/>
      <c r="SOK24" s="220"/>
      <c r="SOL24" s="220"/>
      <c r="SOM24" s="220"/>
      <c r="SON24" s="220"/>
      <c r="SOO24" s="220"/>
      <c r="SOP24" s="220"/>
      <c r="SOQ24" s="220"/>
      <c r="SOR24" s="220"/>
      <c r="SOS24" s="220"/>
      <c r="SOT24" s="220"/>
      <c r="SOU24" s="220"/>
      <c r="SOV24" s="220"/>
      <c r="SOW24" s="220"/>
      <c r="SOX24" s="220"/>
      <c r="SOY24" s="220"/>
      <c r="SOZ24" s="220"/>
      <c r="SPA24" s="220"/>
      <c r="SPB24" s="220"/>
      <c r="SPC24" s="220"/>
      <c r="SPD24" s="220"/>
      <c r="SPE24" s="220"/>
      <c r="SPF24" s="220"/>
      <c r="SPG24" s="220"/>
      <c r="SPH24" s="220"/>
      <c r="SPI24" s="220"/>
      <c r="SPJ24" s="220"/>
      <c r="SPK24" s="220"/>
      <c r="SPL24" s="220"/>
      <c r="SPM24" s="220"/>
      <c r="SPN24" s="220"/>
      <c r="SPO24" s="220"/>
      <c r="SPP24" s="220"/>
      <c r="SPQ24" s="220"/>
      <c r="SPR24" s="220"/>
      <c r="SPS24" s="220"/>
      <c r="SPT24" s="220"/>
      <c r="SPU24" s="220"/>
      <c r="SPV24" s="220"/>
      <c r="SPW24" s="220"/>
      <c r="SPX24" s="220"/>
      <c r="SPY24" s="220"/>
      <c r="SPZ24" s="220"/>
      <c r="SQA24" s="220"/>
      <c r="SQB24" s="220"/>
      <c r="SQC24" s="220"/>
      <c r="SQD24" s="220"/>
      <c r="SQE24" s="220"/>
      <c r="SQF24" s="220"/>
      <c r="SQG24" s="220"/>
      <c r="SQH24" s="220"/>
      <c r="SQI24" s="220"/>
      <c r="SQJ24" s="220"/>
      <c r="SQK24" s="220"/>
      <c r="SQL24" s="220"/>
      <c r="SQM24" s="220"/>
      <c r="SQN24" s="220"/>
      <c r="SQO24" s="220"/>
      <c r="SQP24" s="220"/>
      <c r="SQQ24" s="220"/>
      <c r="SQR24" s="220"/>
      <c r="SQS24" s="220"/>
      <c r="SQT24" s="220"/>
      <c r="SQU24" s="220"/>
      <c r="SQV24" s="220"/>
      <c r="SQW24" s="220"/>
      <c r="SQX24" s="220"/>
      <c r="SQY24" s="220"/>
      <c r="SQZ24" s="220"/>
      <c r="SRA24" s="220"/>
      <c r="SRB24" s="220"/>
      <c r="SRC24" s="220"/>
      <c r="SRD24" s="220"/>
      <c r="SRE24" s="220"/>
      <c r="SRF24" s="220"/>
      <c r="SRG24" s="220"/>
      <c r="SRH24" s="220"/>
      <c r="SRI24" s="220"/>
      <c r="SRJ24" s="220"/>
      <c r="SRK24" s="220"/>
      <c r="SRL24" s="220"/>
      <c r="SRM24" s="220"/>
      <c r="SRN24" s="220"/>
      <c r="SRO24" s="220"/>
      <c r="SRP24" s="220"/>
      <c r="SRQ24" s="220"/>
      <c r="SRR24" s="220"/>
      <c r="SRS24" s="220"/>
      <c r="SRT24" s="220"/>
      <c r="SRU24" s="220"/>
      <c r="SRV24" s="220"/>
      <c r="SRW24" s="220"/>
      <c r="SRX24" s="220"/>
      <c r="SRY24" s="220"/>
      <c r="SRZ24" s="220"/>
      <c r="SSA24" s="220"/>
      <c r="SSB24" s="220"/>
      <c r="SSC24" s="220"/>
      <c r="SSD24" s="220"/>
      <c r="SSE24" s="220"/>
      <c r="SSF24" s="220"/>
      <c r="SSG24" s="220"/>
      <c r="SSH24" s="220"/>
      <c r="SSI24" s="220"/>
      <c r="SSJ24" s="220"/>
      <c r="SSK24" s="220"/>
      <c r="SSL24" s="220"/>
      <c r="SSM24" s="220"/>
      <c r="SSN24" s="220"/>
      <c r="SSO24" s="220"/>
      <c r="SSP24" s="220"/>
      <c r="SSQ24" s="220"/>
      <c r="SSR24" s="220"/>
      <c r="SSS24" s="220"/>
      <c r="SST24" s="220"/>
      <c r="SSU24" s="220"/>
      <c r="SSV24" s="220"/>
      <c r="SSW24" s="220"/>
      <c r="SSX24" s="220"/>
      <c r="SSY24" s="220"/>
      <c r="SSZ24" s="220"/>
      <c r="STA24" s="220"/>
      <c r="STB24" s="220"/>
      <c r="STC24" s="220"/>
      <c r="STD24" s="220"/>
      <c r="STE24" s="220"/>
      <c r="STF24" s="220"/>
      <c r="STG24" s="220"/>
      <c r="STH24" s="220"/>
      <c r="STI24" s="220"/>
      <c r="STJ24" s="220"/>
      <c r="STK24" s="220"/>
      <c r="STL24" s="220"/>
      <c r="STM24" s="220"/>
      <c r="STN24" s="220"/>
      <c r="STO24" s="220"/>
      <c r="STP24" s="220"/>
      <c r="STQ24" s="220"/>
      <c r="STR24" s="220"/>
      <c r="STS24" s="220"/>
      <c r="STT24" s="220"/>
      <c r="STU24" s="220"/>
      <c r="STV24" s="220"/>
      <c r="STW24" s="220"/>
      <c r="STX24" s="220"/>
      <c r="STY24" s="220"/>
      <c r="STZ24" s="220"/>
      <c r="SUA24" s="220"/>
      <c r="SUB24" s="220"/>
      <c r="SUC24" s="220"/>
      <c r="SUD24" s="220"/>
      <c r="SUE24" s="220"/>
      <c r="SUF24" s="220"/>
      <c r="SUG24" s="220"/>
      <c r="SUH24" s="220"/>
      <c r="SUI24" s="220"/>
      <c r="SUJ24" s="220"/>
      <c r="SUK24" s="220"/>
      <c r="SUL24" s="220"/>
      <c r="SUM24" s="220"/>
      <c r="SUN24" s="220"/>
      <c r="SUO24" s="220"/>
      <c r="SUP24" s="220"/>
      <c r="SUQ24" s="220"/>
      <c r="SUR24" s="220"/>
      <c r="SUS24" s="220"/>
      <c r="SUT24" s="220"/>
      <c r="SUU24" s="220"/>
      <c r="SUV24" s="220"/>
      <c r="SUW24" s="220"/>
      <c r="SUX24" s="220"/>
      <c r="SUY24" s="220"/>
      <c r="SUZ24" s="220"/>
      <c r="SVA24" s="220"/>
      <c r="SVB24" s="220"/>
      <c r="SVC24" s="220"/>
      <c r="SVD24" s="220"/>
      <c r="SVE24" s="220"/>
      <c r="SVF24" s="220"/>
      <c r="SVG24" s="220"/>
      <c r="SVH24" s="220"/>
      <c r="SVI24" s="220"/>
      <c r="SVJ24" s="220"/>
      <c r="SVK24" s="220"/>
      <c r="SVL24" s="220"/>
      <c r="SVM24" s="220"/>
      <c r="SVN24" s="220"/>
      <c r="SVO24" s="220"/>
      <c r="SVP24" s="220"/>
      <c r="SVQ24" s="220"/>
      <c r="SVR24" s="220"/>
      <c r="SVS24" s="220"/>
      <c r="SVT24" s="220"/>
      <c r="SVU24" s="220"/>
      <c r="SVV24" s="220"/>
      <c r="SVW24" s="220"/>
      <c r="SVX24" s="220"/>
      <c r="SVY24" s="220"/>
      <c r="SVZ24" s="220"/>
      <c r="SWA24" s="220"/>
      <c r="SWB24" s="220"/>
      <c r="SWC24" s="220"/>
      <c r="SWD24" s="220"/>
      <c r="SWE24" s="220"/>
      <c r="SWF24" s="220"/>
      <c r="SWG24" s="220"/>
      <c r="SWH24" s="220"/>
      <c r="SWI24" s="220"/>
      <c r="SWJ24" s="220"/>
      <c r="SWK24" s="220"/>
      <c r="SWL24" s="220"/>
      <c r="SWM24" s="220"/>
      <c r="SWN24" s="220"/>
      <c r="SWO24" s="220"/>
      <c r="SWP24" s="220"/>
      <c r="SWQ24" s="220"/>
      <c r="SWR24" s="220"/>
      <c r="SWS24" s="220"/>
      <c r="SWT24" s="220"/>
      <c r="SWU24" s="220"/>
      <c r="SWV24" s="220"/>
      <c r="SWW24" s="220"/>
      <c r="SWX24" s="220"/>
      <c r="SWY24" s="220"/>
      <c r="SWZ24" s="220"/>
      <c r="SXA24" s="220"/>
      <c r="SXB24" s="220"/>
      <c r="SXC24" s="220"/>
      <c r="SXD24" s="220"/>
      <c r="SXE24" s="220"/>
      <c r="SXF24" s="220"/>
      <c r="SXG24" s="220"/>
      <c r="SXH24" s="220"/>
      <c r="SXI24" s="220"/>
      <c r="SXJ24" s="220"/>
      <c r="SXK24" s="220"/>
      <c r="SXL24" s="220"/>
      <c r="SXM24" s="220"/>
      <c r="SXN24" s="220"/>
      <c r="SXO24" s="220"/>
      <c r="SXP24" s="220"/>
      <c r="SXQ24" s="220"/>
      <c r="SXR24" s="220"/>
      <c r="SXS24" s="220"/>
      <c r="SXT24" s="220"/>
      <c r="SXU24" s="220"/>
      <c r="SXV24" s="220"/>
      <c r="SXW24" s="220"/>
      <c r="SXX24" s="220"/>
      <c r="SXY24" s="220"/>
      <c r="SXZ24" s="220"/>
      <c r="SYA24" s="220"/>
      <c r="SYB24" s="220"/>
      <c r="SYC24" s="220"/>
      <c r="SYD24" s="220"/>
      <c r="SYE24" s="220"/>
      <c r="SYF24" s="220"/>
      <c r="SYG24" s="220"/>
      <c r="SYH24" s="220"/>
      <c r="SYI24" s="220"/>
      <c r="SYJ24" s="220"/>
      <c r="SYK24" s="220"/>
      <c r="SYL24" s="220"/>
      <c r="SYM24" s="220"/>
      <c r="SYN24" s="220"/>
      <c r="SYO24" s="220"/>
      <c r="SYP24" s="220"/>
      <c r="SYQ24" s="220"/>
      <c r="SYR24" s="220"/>
      <c r="SYS24" s="220"/>
      <c r="SYT24" s="220"/>
      <c r="SYU24" s="220"/>
      <c r="SYV24" s="220"/>
      <c r="SYW24" s="220"/>
      <c r="SYX24" s="220"/>
      <c r="SYY24" s="220"/>
      <c r="SYZ24" s="220"/>
      <c r="SZA24" s="220"/>
      <c r="SZB24" s="220"/>
      <c r="SZC24" s="220"/>
      <c r="SZD24" s="220"/>
      <c r="SZE24" s="220"/>
      <c r="SZF24" s="220"/>
      <c r="SZG24" s="220"/>
      <c r="SZH24" s="220"/>
      <c r="SZI24" s="220"/>
      <c r="SZJ24" s="220"/>
      <c r="SZK24" s="220"/>
      <c r="SZL24" s="220"/>
      <c r="SZM24" s="220"/>
      <c r="SZN24" s="220"/>
      <c r="SZO24" s="220"/>
      <c r="SZP24" s="220"/>
      <c r="SZQ24" s="220"/>
      <c r="SZR24" s="220"/>
      <c r="SZS24" s="220"/>
      <c r="SZT24" s="220"/>
      <c r="SZU24" s="220"/>
      <c r="SZV24" s="220"/>
      <c r="SZW24" s="220"/>
      <c r="SZX24" s="220"/>
      <c r="SZY24" s="220"/>
      <c r="SZZ24" s="220"/>
      <c r="TAA24" s="220"/>
      <c r="TAB24" s="220"/>
      <c r="TAC24" s="220"/>
      <c r="TAD24" s="220"/>
      <c r="TAE24" s="220"/>
      <c r="TAF24" s="220"/>
      <c r="TAG24" s="220"/>
      <c r="TAH24" s="220"/>
      <c r="TAI24" s="220"/>
      <c r="TAJ24" s="220"/>
      <c r="TAK24" s="220"/>
      <c r="TAL24" s="220"/>
      <c r="TAM24" s="220"/>
      <c r="TAN24" s="220"/>
      <c r="TAO24" s="220"/>
      <c r="TAP24" s="220"/>
      <c r="TAQ24" s="220"/>
      <c r="TAR24" s="220"/>
      <c r="TAS24" s="220"/>
      <c r="TAT24" s="220"/>
      <c r="TAU24" s="220"/>
      <c r="TAV24" s="220"/>
      <c r="TAW24" s="220"/>
      <c r="TAX24" s="220"/>
      <c r="TAY24" s="220"/>
      <c r="TAZ24" s="220"/>
      <c r="TBA24" s="220"/>
      <c r="TBB24" s="220"/>
      <c r="TBC24" s="220"/>
      <c r="TBD24" s="220"/>
      <c r="TBE24" s="220"/>
      <c r="TBF24" s="220"/>
      <c r="TBG24" s="220"/>
      <c r="TBH24" s="220"/>
      <c r="TBI24" s="220"/>
      <c r="TBJ24" s="220"/>
      <c r="TBK24" s="220"/>
      <c r="TBL24" s="220"/>
      <c r="TBM24" s="220"/>
      <c r="TBN24" s="220"/>
      <c r="TBO24" s="220"/>
      <c r="TBP24" s="220"/>
      <c r="TBQ24" s="220"/>
      <c r="TBR24" s="220"/>
      <c r="TBS24" s="220"/>
      <c r="TBT24" s="220"/>
      <c r="TBU24" s="220"/>
      <c r="TBV24" s="220"/>
      <c r="TBW24" s="220"/>
      <c r="TBX24" s="220"/>
      <c r="TBY24" s="220"/>
      <c r="TBZ24" s="220"/>
      <c r="TCA24" s="220"/>
      <c r="TCB24" s="220"/>
      <c r="TCC24" s="220"/>
      <c r="TCD24" s="220"/>
      <c r="TCE24" s="220"/>
      <c r="TCF24" s="220"/>
      <c r="TCG24" s="220"/>
      <c r="TCH24" s="220"/>
      <c r="TCI24" s="220"/>
      <c r="TCJ24" s="220"/>
      <c r="TCK24" s="220"/>
      <c r="TCL24" s="220"/>
      <c r="TCM24" s="220"/>
      <c r="TCN24" s="220"/>
      <c r="TCO24" s="220"/>
      <c r="TCP24" s="220"/>
      <c r="TCQ24" s="220"/>
      <c r="TCR24" s="220"/>
      <c r="TCS24" s="220"/>
      <c r="TCT24" s="220"/>
      <c r="TCU24" s="220"/>
      <c r="TCV24" s="220"/>
      <c r="TCW24" s="220"/>
      <c r="TCX24" s="220"/>
      <c r="TCY24" s="220"/>
      <c r="TCZ24" s="220"/>
      <c r="TDA24" s="220"/>
      <c r="TDB24" s="220"/>
      <c r="TDC24" s="220"/>
      <c r="TDD24" s="220"/>
      <c r="TDE24" s="220"/>
      <c r="TDF24" s="220"/>
      <c r="TDG24" s="220"/>
      <c r="TDH24" s="220"/>
      <c r="TDI24" s="220"/>
      <c r="TDJ24" s="220"/>
      <c r="TDK24" s="220"/>
      <c r="TDL24" s="220"/>
      <c r="TDM24" s="220"/>
      <c r="TDN24" s="220"/>
      <c r="TDO24" s="220"/>
      <c r="TDP24" s="220"/>
      <c r="TDQ24" s="220"/>
      <c r="TDR24" s="220"/>
      <c r="TDS24" s="220"/>
      <c r="TDT24" s="220"/>
      <c r="TDU24" s="220"/>
      <c r="TDV24" s="220"/>
      <c r="TDW24" s="220"/>
      <c r="TDX24" s="220"/>
      <c r="TDY24" s="220"/>
      <c r="TDZ24" s="220"/>
      <c r="TEA24" s="220"/>
      <c r="TEB24" s="220"/>
      <c r="TEC24" s="220"/>
      <c r="TED24" s="220"/>
      <c r="TEE24" s="220"/>
      <c r="TEF24" s="220"/>
      <c r="TEG24" s="220"/>
      <c r="TEH24" s="220"/>
      <c r="TEI24" s="220"/>
      <c r="TEJ24" s="220"/>
      <c r="TEK24" s="220"/>
      <c r="TEL24" s="220"/>
      <c r="TEM24" s="220"/>
      <c r="TEN24" s="220"/>
      <c r="TEO24" s="220"/>
      <c r="TEP24" s="220"/>
      <c r="TEQ24" s="220"/>
      <c r="TER24" s="220"/>
      <c r="TES24" s="220"/>
      <c r="TET24" s="220"/>
      <c r="TEU24" s="220"/>
      <c r="TEV24" s="220"/>
      <c r="TEW24" s="220"/>
      <c r="TEX24" s="220"/>
      <c r="TEY24" s="220"/>
      <c r="TEZ24" s="220"/>
      <c r="TFA24" s="220"/>
      <c r="TFB24" s="220"/>
      <c r="TFC24" s="220"/>
      <c r="TFD24" s="220"/>
      <c r="TFE24" s="220"/>
      <c r="TFF24" s="220"/>
      <c r="TFG24" s="220"/>
      <c r="TFH24" s="220"/>
      <c r="TFI24" s="220"/>
      <c r="TFJ24" s="220"/>
      <c r="TFK24" s="220"/>
      <c r="TFL24" s="220"/>
      <c r="TFM24" s="220"/>
      <c r="TFN24" s="220"/>
      <c r="TFO24" s="220"/>
      <c r="TFP24" s="220"/>
      <c r="TFQ24" s="220"/>
      <c r="TFR24" s="220"/>
      <c r="TFS24" s="220"/>
      <c r="TFT24" s="220"/>
      <c r="TFU24" s="220"/>
      <c r="TFV24" s="220"/>
      <c r="TFW24" s="220"/>
      <c r="TFX24" s="220"/>
      <c r="TFY24" s="220"/>
      <c r="TFZ24" s="220"/>
      <c r="TGA24" s="220"/>
      <c r="TGB24" s="220"/>
      <c r="TGC24" s="220"/>
      <c r="TGD24" s="220"/>
      <c r="TGE24" s="220"/>
      <c r="TGF24" s="220"/>
      <c r="TGG24" s="220"/>
      <c r="TGH24" s="220"/>
      <c r="TGI24" s="220"/>
      <c r="TGJ24" s="220"/>
      <c r="TGK24" s="220"/>
      <c r="TGL24" s="220"/>
      <c r="TGM24" s="220"/>
      <c r="TGN24" s="220"/>
      <c r="TGO24" s="220"/>
      <c r="TGP24" s="220"/>
      <c r="TGQ24" s="220"/>
      <c r="TGR24" s="220"/>
      <c r="TGS24" s="220"/>
      <c r="TGT24" s="220"/>
      <c r="TGU24" s="220"/>
      <c r="TGV24" s="220"/>
      <c r="TGW24" s="220"/>
      <c r="TGX24" s="220"/>
      <c r="TGY24" s="220"/>
      <c r="TGZ24" s="220"/>
      <c r="THA24" s="220"/>
      <c r="THB24" s="220"/>
      <c r="THC24" s="220"/>
      <c r="THD24" s="220"/>
      <c r="THE24" s="220"/>
      <c r="THF24" s="220"/>
      <c r="THG24" s="220"/>
      <c r="THH24" s="220"/>
      <c r="THI24" s="220"/>
      <c r="THJ24" s="220"/>
      <c r="THK24" s="220"/>
      <c r="THL24" s="220"/>
      <c r="THM24" s="220"/>
      <c r="THN24" s="220"/>
      <c r="THO24" s="220"/>
      <c r="THP24" s="220"/>
      <c r="THQ24" s="220"/>
      <c r="THR24" s="220"/>
      <c r="THS24" s="220"/>
      <c r="THT24" s="220"/>
      <c r="THU24" s="220"/>
      <c r="THV24" s="220"/>
      <c r="THW24" s="220"/>
      <c r="THX24" s="220"/>
      <c r="THY24" s="220"/>
      <c r="THZ24" s="220"/>
      <c r="TIA24" s="220"/>
      <c r="TIB24" s="220"/>
      <c r="TIC24" s="220"/>
      <c r="TID24" s="220"/>
      <c r="TIE24" s="220"/>
      <c r="TIF24" s="220"/>
      <c r="TIG24" s="220"/>
      <c r="TIH24" s="220"/>
      <c r="TII24" s="220"/>
      <c r="TIJ24" s="220"/>
      <c r="TIK24" s="220"/>
      <c r="TIL24" s="220"/>
      <c r="TIM24" s="220"/>
      <c r="TIN24" s="220"/>
      <c r="TIO24" s="220"/>
      <c r="TIP24" s="220"/>
      <c r="TIQ24" s="220"/>
      <c r="TIR24" s="220"/>
      <c r="TIS24" s="220"/>
      <c r="TIT24" s="220"/>
      <c r="TIU24" s="220"/>
      <c r="TIV24" s="220"/>
      <c r="TIW24" s="220"/>
      <c r="TIX24" s="220"/>
      <c r="TIY24" s="220"/>
      <c r="TIZ24" s="220"/>
      <c r="TJA24" s="220"/>
      <c r="TJB24" s="220"/>
      <c r="TJC24" s="220"/>
      <c r="TJD24" s="220"/>
      <c r="TJE24" s="220"/>
      <c r="TJF24" s="220"/>
      <c r="TJG24" s="220"/>
      <c r="TJH24" s="220"/>
      <c r="TJI24" s="220"/>
      <c r="TJJ24" s="220"/>
      <c r="TJK24" s="220"/>
      <c r="TJL24" s="220"/>
      <c r="TJM24" s="220"/>
      <c r="TJN24" s="220"/>
      <c r="TJO24" s="220"/>
      <c r="TJP24" s="220"/>
      <c r="TJQ24" s="220"/>
      <c r="TJR24" s="220"/>
      <c r="TJS24" s="220"/>
      <c r="TJT24" s="220"/>
      <c r="TJU24" s="220"/>
      <c r="TJV24" s="220"/>
      <c r="TJW24" s="220"/>
      <c r="TJX24" s="220"/>
      <c r="TJY24" s="220"/>
      <c r="TJZ24" s="220"/>
      <c r="TKA24" s="220"/>
      <c r="TKB24" s="220"/>
      <c r="TKC24" s="220"/>
      <c r="TKD24" s="220"/>
      <c r="TKE24" s="220"/>
      <c r="TKF24" s="220"/>
      <c r="TKG24" s="220"/>
      <c r="TKH24" s="220"/>
      <c r="TKI24" s="220"/>
      <c r="TKJ24" s="220"/>
      <c r="TKK24" s="220"/>
      <c r="TKL24" s="220"/>
      <c r="TKM24" s="220"/>
      <c r="TKN24" s="220"/>
      <c r="TKO24" s="220"/>
      <c r="TKP24" s="220"/>
      <c r="TKQ24" s="220"/>
      <c r="TKR24" s="220"/>
      <c r="TKS24" s="220"/>
      <c r="TKT24" s="220"/>
      <c r="TKU24" s="220"/>
      <c r="TKV24" s="220"/>
      <c r="TKW24" s="220"/>
      <c r="TKX24" s="220"/>
      <c r="TKY24" s="220"/>
      <c r="TKZ24" s="220"/>
      <c r="TLA24" s="220"/>
      <c r="TLB24" s="220"/>
      <c r="TLC24" s="220"/>
      <c r="TLD24" s="220"/>
      <c r="TLE24" s="220"/>
      <c r="TLF24" s="220"/>
      <c r="TLG24" s="220"/>
      <c r="TLH24" s="220"/>
      <c r="TLI24" s="220"/>
      <c r="TLJ24" s="220"/>
      <c r="TLK24" s="220"/>
      <c r="TLL24" s="220"/>
      <c r="TLM24" s="220"/>
      <c r="TLN24" s="220"/>
      <c r="TLO24" s="220"/>
      <c r="TLP24" s="220"/>
      <c r="TLQ24" s="220"/>
      <c r="TLR24" s="220"/>
      <c r="TLS24" s="220"/>
      <c r="TLT24" s="220"/>
      <c r="TLU24" s="220"/>
      <c r="TLV24" s="220"/>
      <c r="TLW24" s="220"/>
      <c r="TLX24" s="220"/>
      <c r="TLY24" s="220"/>
      <c r="TLZ24" s="220"/>
      <c r="TMA24" s="220"/>
      <c r="TMB24" s="220"/>
      <c r="TMC24" s="220"/>
      <c r="TMD24" s="220"/>
      <c r="TME24" s="220"/>
      <c r="TMF24" s="220"/>
      <c r="TMG24" s="220"/>
      <c r="TMH24" s="220"/>
      <c r="TMI24" s="220"/>
      <c r="TMJ24" s="220"/>
      <c r="TMK24" s="220"/>
      <c r="TML24" s="220"/>
      <c r="TMM24" s="220"/>
      <c r="TMN24" s="220"/>
      <c r="TMO24" s="220"/>
      <c r="TMP24" s="220"/>
      <c r="TMQ24" s="220"/>
      <c r="TMR24" s="220"/>
      <c r="TMS24" s="220"/>
      <c r="TMT24" s="220"/>
      <c r="TMU24" s="220"/>
      <c r="TMV24" s="220"/>
      <c r="TMW24" s="220"/>
      <c r="TMX24" s="220"/>
      <c r="TMY24" s="220"/>
      <c r="TMZ24" s="220"/>
      <c r="TNA24" s="220"/>
      <c r="TNB24" s="220"/>
      <c r="TNC24" s="220"/>
      <c r="TND24" s="220"/>
      <c r="TNE24" s="220"/>
      <c r="TNF24" s="220"/>
      <c r="TNG24" s="220"/>
      <c r="TNH24" s="220"/>
      <c r="TNI24" s="220"/>
      <c r="TNJ24" s="220"/>
      <c r="TNK24" s="220"/>
      <c r="TNL24" s="220"/>
      <c r="TNM24" s="220"/>
      <c r="TNN24" s="220"/>
      <c r="TNO24" s="220"/>
      <c r="TNP24" s="220"/>
      <c r="TNQ24" s="220"/>
      <c r="TNR24" s="220"/>
      <c r="TNS24" s="220"/>
      <c r="TNT24" s="220"/>
      <c r="TNU24" s="220"/>
      <c r="TNV24" s="220"/>
      <c r="TNW24" s="220"/>
      <c r="TNX24" s="220"/>
      <c r="TNY24" s="220"/>
      <c r="TNZ24" s="220"/>
      <c r="TOA24" s="220"/>
      <c r="TOB24" s="220"/>
      <c r="TOC24" s="220"/>
      <c r="TOD24" s="220"/>
      <c r="TOE24" s="220"/>
      <c r="TOF24" s="220"/>
      <c r="TOG24" s="220"/>
      <c r="TOH24" s="220"/>
      <c r="TOI24" s="220"/>
      <c r="TOJ24" s="220"/>
      <c r="TOK24" s="220"/>
      <c r="TOL24" s="220"/>
      <c r="TOM24" s="220"/>
      <c r="TON24" s="220"/>
      <c r="TOO24" s="220"/>
      <c r="TOP24" s="220"/>
      <c r="TOQ24" s="220"/>
      <c r="TOR24" s="220"/>
      <c r="TOS24" s="220"/>
      <c r="TOT24" s="220"/>
      <c r="TOU24" s="220"/>
      <c r="TOV24" s="220"/>
      <c r="TOW24" s="220"/>
      <c r="TOX24" s="220"/>
      <c r="TOY24" s="220"/>
      <c r="TOZ24" s="220"/>
      <c r="TPA24" s="220"/>
      <c r="TPB24" s="220"/>
      <c r="TPC24" s="220"/>
      <c r="TPD24" s="220"/>
      <c r="TPE24" s="220"/>
      <c r="TPF24" s="220"/>
      <c r="TPG24" s="220"/>
      <c r="TPH24" s="220"/>
      <c r="TPI24" s="220"/>
      <c r="TPJ24" s="220"/>
      <c r="TPK24" s="220"/>
      <c r="TPL24" s="220"/>
      <c r="TPM24" s="220"/>
      <c r="TPN24" s="220"/>
      <c r="TPO24" s="220"/>
      <c r="TPP24" s="220"/>
      <c r="TPQ24" s="220"/>
      <c r="TPR24" s="220"/>
      <c r="TPS24" s="220"/>
      <c r="TPT24" s="220"/>
      <c r="TPU24" s="220"/>
      <c r="TPV24" s="220"/>
      <c r="TPW24" s="220"/>
      <c r="TPX24" s="220"/>
      <c r="TPY24" s="220"/>
      <c r="TPZ24" s="220"/>
      <c r="TQA24" s="220"/>
      <c r="TQB24" s="220"/>
      <c r="TQC24" s="220"/>
      <c r="TQD24" s="220"/>
      <c r="TQE24" s="220"/>
      <c r="TQF24" s="220"/>
      <c r="TQG24" s="220"/>
      <c r="TQH24" s="220"/>
      <c r="TQI24" s="220"/>
      <c r="TQJ24" s="220"/>
      <c r="TQK24" s="220"/>
      <c r="TQL24" s="220"/>
      <c r="TQM24" s="220"/>
      <c r="TQN24" s="220"/>
      <c r="TQO24" s="220"/>
      <c r="TQP24" s="220"/>
      <c r="TQQ24" s="220"/>
      <c r="TQR24" s="220"/>
      <c r="TQS24" s="220"/>
      <c r="TQT24" s="220"/>
      <c r="TQU24" s="220"/>
      <c r="TQV24" s="220"/>
      <c r="TQW24" s="220"/>
      <c r="TQX24" s="220"/>
      <c r="TQY24" s="220"/>
      <c r="TQZ24" s="220"/>
      <c r="TRA24" s="220"/>
      <c r="TRB24" s="220"/>
      <c r="TRC24" s="220"/>
      <c r="TRD24" s="220"/>
      <c r="TRE24" s="220"/>
      <c r="TRF24" s="220"/>
      <c r="TRG24" s="220"/>
      <c r="TRH24" s="220"/>
      <c r="TRI24" s="220"/>
      <c r="TRJ24" s="220"/>
      <c r="TRK24" s="220"/>
      <c r="TRL24" s="220"/>
      <c r="TRM24" s="220"/>
      <c r="TRN24" s="220"/>
      <c r="TRO24" s="220"/>
      <c r="TRP24" s="220"/>
      <c r="TRQ24" s="220"/>
      <c r="TRR24" s="220"/>
      <c r="TRS24" s="220"/>
      <c r="TRT24" s="220"/>
      <c r="TRU24" s="220"/>
      <c r="TRV24" s="220"/>
      <c r="TRW24" s="220"/>
      <c r="TRX24" s="220"/>
      <c r="TRY24" s="220"/>
      <c r="TRZ24" s="220"/>
      <c r="TSA24" s="220"/>
      <c r="TSB24" s="220"/>
      <c r="TSC24" s="220"/>
      <c r="TSD24" s="220"/>
      <c r="TSE24" s="220"/>
      <c r="TSF24" s="220"/>
      <c r="TSG24" s="220"/>
      <c r="TSH24" s="220"/>
      <c r="TSI24" s="220"/>
      <c r="TSJ24" s="220"/>
      <c r="TSK24" s="220"/>
      <c r="TSL24" s="220"/>
      <c r="TSM24" s="220"/>
      <c r="TSN24" s="220"/>
      <c r="TSO24" s="220"/>
      <c r="TSP24" s="220"/>
      <c r="TSQ24" s="220"/>
      <c r="TSR24" s="220"/>
      <c r="TSS24" s="220"/>
      <c r="TST24" s="220"/>
      <c r="TSU24" s="220"/>
      <c r="TSV24" s="220"/>
      <c r="TSW24" s="220"/>
      <c r="TSX24" s="220"/>
      <c r="TSY24" s="220"/>
      <c r="TSZ24" s="220"/>
      <c r="TTA24" s="220"/>
      <c r="TTB24" s="220"/>
      <c r="TTC24" s="220"/>
      <c r="TTD24" s="220"/>
      <c r="TTE24" s="220"/>
      <c r="TTF24" s="220"/>
      <c r="TTG24" s="220"/>
      <c r="TTH24" s="220"/>
      <c r="TTI24" s="220"/>
      <c r="TTJ24" s="220"/>
      <c r="TTK24" s="220"/>
      <c r="TTL24" s="220"/>
      <c r="TTM24" s="220"/>
      <c r="TTN24" s="220"/>
      <c r="TTO24" s="220"/>
      <c r="TTP24" s="220"/>
      <c r="TTQ24" s="220"/>
      <c r="TTR24" s="220"/>
      <c r="TTS24" s="220"/>
      <c r="TTT24" s="220"/>
      <c r="TTU24" s="220"/>
      <c r="TTV24" s="220"/>
      <c r="TTW24" s="220"/>
      <c r="TTX24" s="220"/>
      <c r="TTY24" s="220"/>
      <c r="TTZ24" s="220"/>
      <c r="TUA24" s="220"/>
      <c r="TUB24" s="220"/>
      <c r="TUC24" s="220"/>
      <c r="TUD24" s="220"/>
      <c r="TUE24" s="220"/>
      <c r="TUF24" s="220"/>
      <c r="TUG24" s="220"/>
      <c r="TUH24" s="220"/>
      <c r="TUI24" s="220"/>
      <c r="TUJ24" s="220"/>
      <c r="TUK24" s="220"/>
      <c r="TUL24" s="220"/>
      <c r="TUM24" s="220"/>
      <c r="TUN24" s="220"/>
      <c r="TUO24" s="220"/>
      <c r="TUP24" s="220"/>
      <c r="TUQ24" s="220"/>
      <c r="TUR24" s="220"/>
      <c r="TUS24" s="220"/>
      <c r="TUT24" s="220"/>
      <c r="TUU24" s="220"/>
      <c r="TUV24" s="220"/>
      <c r="TUW24" s="220"/>
      <c r="TUX24" s="220"/>
      <c r="TUY24" s="220"/>
      <c r="TUZ24" s="220"/>
      <c r="TVA24" s="220"/>
      <c r="TVB24" s="220"/>
      <c r="TVC24" s="220"/>
      <c r="TVD24" s="220"/>
      <c r="TVE24" s="220"/>
      <c r="TVF24" s="220"/>
      <c r="TVG24" s="220"/>
      <c r="TVH24" s="220"/>
      <c r="TVI24" s="220"/>
      <c r="TVJ24" s="220"/>
      <c r="TVK24" s="220"/>
      <c r="TVL24" s="220"/>
      <c r="TVM24" s="220"/>
      <c r="TVN24" s="220"/>
      <c r="TVO24" s="220"/>
      <c r="TVP24" s="220"/>
      <c r="TVQ24" s="220"/>
      <c r="TVR24" s="220"/>
      <c r="TVS24" s="220"/>
      <c r="TVT24" s="220"/>
      <c r="TVU24" s="220"/>
      <c r="TVV24" s="220"/>
      <c r="TVW24" s="220"/>
      <c r="TVX24" s="220"/>
      <c r="TVY24" s="220"/>
      <c r="TVZ24" s="220"/>
      <c r="TWA24" s="220"/>
      <c r="TWB24" s="220"/>
      <c r="TWC24" s="220"/>
      <c r="TWD24" s="220"/>
      <c r="TWE24" s="220"/>
      <c r="TWF24" s="220"/>
      <c r="TWG24" s="220"/>
      <c r="TWH24" s="220"/>
      <c r="TWI24" s="220"/>
      <c r="TWJ24" s="220"/>
      <c r="TWK24" s="220"/>
      <c r="TWL24" s="220"/>
      <c r="TWM24" s="220"/>
      <c r="TWN24" s="220"/>
      <c r="TWO24" s="220"/>
      <c r="TWP24" s="220"/>
      <c r="TWQ24" s="220"/>
      <c r="TWR24" s="220"/>
      <c r="TWS24" s="220"/>
      <c r="TWT24" s="220"/>
      <c r="TWU24" s="220"/>
      <c r="TWV24" s="220"/>
      <c r="TWW24" s="220"/>
      <c r="TWX24" s="220"/>
      <c r="TWY24" s="220"/>
      <c r="TWZ24" s="220"/>
      <c r="TXA24" s="220"/>
      <c r="TXB24" s="220"/>
      <c r="TXC24" s="220"/>
      <c r="TXD24" s="220"/>
      <c r="TXE24" s="220"/>
      <c r="TXF24" s="220"/>
      <c r="TXG24" s="220"/>
      <c r="TXH24" s="220"/>
      <c r="TXI24" s="220"/>
      <c r="TXJ24" s="220"/>
      <c r="TXK24" s="220"/>
      <c r="TXL24" s="220"/>
      <c r="TXM24" s="220"/>
      <c r="TXN24" s="220"/>
      <c r="TXO24" s="220"/>
      <c r="TXP24" s="220"/>
      <c r="TXQ24" s="220"/>
      <c r="TXR24" s="220"/>
      <c r="TXS24" s="220"/>
      <c r="TXT24" s="220"/>
      <c r="TXU24" s="220"/>
      <c r="TXV24" s="220"/>
      <c r="TXW24" s="220"/>
      <c r="TXX24" s="220"/>
      <c r="TXY24" s="220"/>
      <c r="TXZ24" s="220"/>
      <c r="TYA24" s="220"/>
      <c r="TYB24" s="220"/>
      <c r="TYC24" s="220"/>
      <c r="TYD24" s="220"/>
      <c r="TYE24" s="220"/>
      <c r="TYF24" s="220"/>
      <c r="TYG24" s="220"/>
      <c r="TYH24" s="220"/>
      <c r="TYI24" s="220"/>
      <c r="TYJ24" s="220"/>
      <c r="TYK24" s="220"/>
      <c r="TYL24" s="220"/>
      <c r="TYM24" s="220"/>
      <c r="TYN24" s="220"/>
      <c r="TYO24" s="220"/>
      <c r="TYP24" s="220"/>
      <c r="TYQ24" s="220"/>
      <c r="TYR24" s="220"/>
      <c r="TYS24" s="220"/>
      <c r="TYT24" s="220"/>
      <c r="TYU24" s="220"/>
      <c r="TYV24" s="220"/>
      <c r="TYW24" s="220"/>
      <c r="TYX24" s="220"/>
      <c r="TYY24" s="220"/>
      <c r="TYZ24" s="220"/>
      <c r="TZA24" s="220"/>
      <c r="TZB24" s="220"/>
      <c r="TZC24" s="220"/>
      <c r="TZD24" s="220"/>
      <c r="TZE24" s="220"/>
      <c r="TZF24" s="220"/>
      <c r="TZG24" s="220"/>
      <c r="TZH24" s="220"/>
      <c r="TZI24" s="220"/>
      <c r="TZJ24" s="220"/>
      <c r="TZK24" s="220"/>
      <c r="TZL24" s="220"/>
      <c r="TZM24" s="220"/>
      <c r="TZN24" s="220"/>
      <c r="TZO24" s="220"/>
      <c r="TZP24" s="220"/>
      <c r="TZQ24" s="220"/>
      <c r="TZR24" s="220"/>
      <c r="TZS24" s="220"/>
      <c r="TZT24" s="220"/>
      <c r="TZU24" s="220"/>
      <c r="TZV24" s="220"/>
      <c r="TZW24" s="220"/>
      <c r="TZX24" s="220"/>
      <c r="TZY24" s="220"/>
      <c r="TZZ24" s="220"/>
      <c r="UAA24" s="220"/>
      <c r="UAB24" s="220"/>
      <c r="UAC24" s="220"/>
      <c r="UAD24" s="220"/>
      <c r="UAE24" s="220"/>
      <c r="UAF24" s="220"/>
      <c r="UAG24" s="220"/>
      <c r="UAH24" s="220"/>
      <c r="UAI24" s="220"/>
      <c r="UAJ24" s="220"/>
      <c r="UAK24" s="220"/>
      <c r="UAL24" s="220"/>
      <c r="UAM24" s="220"/>
      <c r="UAN24" s="220"/>
      <c r="UAO24" s="220"/>
      <c r="UAP24" s="220"/>
      <c r="UAQ24" s="220"/>
      <c r="UAR24" s="220"/>
      <c r="UAS24" s="220"/>
      <c r="UAT24" s="220"/>
      <c r="UAU24" s="220"/>
      <c r="UAV24" s="220"/>
      <c r="UAW24" s="220"/>
      <c r="UAX24" s="220"/>
      <c r="UAY24" s="220"/>
      <c r="UAZ24" s="220"/>
      <c r="UBA24" s="220"/>
      <c r="UBB24" s="220"/>
      <c r="UBC24" s="220"/>
      <c r="UBD24" s="220"/>
      <c r="UBE24" s="220"/>
      <c r="UBF24" s="220"/>
      <c r="UBG24" s="220"/>
      <c r="UBH24" s="220"/>
      <c r="UBI24" s="220"/>
      <c r="UBJ24" s="220"/>
      <c r="UBK24" s="220"/>
      <c r="UBL24" s="220"/>
      <c r="UBM24" s="220"/>
      <c r="UBN24" s="220"/>
      <c r="UBO24" s="220"/>
      <c r="UBP24" s="220"/>
      <c r="UBQ24" s="220"/>
      <c r="UBR24" s="220"/>
      <c r="UBS24" s="220"/>
      <c r="UBT24" s="220"/>
      <c r="UBU24" s="220"/>
      <c r="UBV24" s="220"/>
      <c r="UBW24" s="220"/>
      <c r="UBX24" s="220"/>
      <c r="UBY24" s="220"/>
      <c r="UBZ24" s="220"/>
      <c r="UCA24" s="220"/>
      <c r="UCB24" s="220"/>
      <c r="UCC24" s="220"/>
      <c r="UCD24" s="220"/>
      <c r="UCE24" s="220"/>
      <c r="UCF24" s="220"/>
      <c r="UCG24" s="220"/>
      <c r="UCH24" s="220"/>
      <c r="UCI24" s="220"/>
      <c r="UCJ24" s="220"/>
      <c r="UCK24" s="220"/>
      <c r="UCL24" s="220"/>
      <c r="UCM24" s="220"/>
      <c r="UCN24" s="220"/>
      <c r="UCO24" s="220"/>
      <c r="UCP24" s="220"/>
      <c r="UCQ24" s="220"/>
      <c r="UCR24" s="220"/>
      <c r="UCS24" s="220"/>
      <c r="UCT24" s="220"/>
      <c r="UCU24" s="220"/>
      <c r="UCV24" s="220"/>
      <c r="UCW24" s="220"/>
      <c r="UCX24" s="220"/>
      <c r="UCY24" s="220"/>
      <c r="UCZ24" s="220"/>
      <c r="UDA24" s="220"/>
      <c r="UDB24" s="220"/>
      <c r="UDC24" s="220"/>
      <c r="UDD24" s="220"/>
      <c r="UDE24" s="220"/>
      <c r="UDF24" s="220"/>
      <c r="UDG24" s="220"/>
      <c r="UDH24" s="220"/>
      <c r="UDI24" s="220"/>
      <c r="UDJ24" s="220"/>
      <c r="UDK24" s="220"/>
      <c r="UDL24" s="220"/>
      <c r="UDM24" s="220"/>
      <c r="UDN24" s="220"/>
      <c r="UDO24" s="220"/>
      <c r="UDP24" s="220"/>
      <c r="UDQ24" s="220"/>
      <c r="UDR24" s="220"/>
      <c r="UDS24" s="220"/>
      <c r="UDT24" s="220"/>
      <c r="UDU24" s="220"/>
      <c r="UDV24" s="220"/>
      <c r="UDW24" s="220"/>
      <c r="UDX24" s="220"/>
      <c r="UDY24" s="220"/>
      <c r="UDZ24" s="220"/>
      <c r="UEA24" s="220"/>
      <c r="UEB24" s="220"/>
      <c r="UEC24" s="220"/>
      <c r="UED24" s="220"/>
      <c r="UEE24" s="220"/>
      <c r="UEF24" s="220"/>
      <c r="UEG24" s="220"/>
      <c r="UEH24" s="220"/>
      <c r="UEI24" s="220"/>
      <c r="UEJ24" s="220"/>
      <c r="UEK24" s="220"/>
      <c r="UEL24" s="220"/>
      <c r="UEM24" s="220"/>
      <c r="UEN24" s="220"/>
      <c r="UEO24" s="220"/>
      <c r="UEP24" s="220"/>
      <c r="UEQ24" s="220"/>
      <c r="UER24" s="220"/>
      <c r="UES24" s="220"/>
      <c r="UET24" s="220"/>
      <c r="UEU24" s="220"/>
      <c r="UEV24" s="220"/>
      <c r="UEW24" s="220"/>
      <c r="UEX24" s="220"/>
      <c r="UEY24" s="220"/>
      <c r="UEZ24" s="220"/>
      <c r="UFA24" s="220"/>
      <c r="UFB24" s="220"/>
      <c r="UFC24" s="220"/>
      <c r="UFD24" s="220"/>
      <c r="UFE24" s="220"/>
      <c r="UFF24" s="220"/>
      <c r="UFG24" s="220"/>
      <c r="UFH24" s="220"/>
      <c r="UFI24" s="220"/>
      <c r="UFJ24" s="220"/>
      <c r="UFK24" s="220"/>
      <c r="UFL24" s="220"/>
      <c r="UFM24" s="220"/>
      <c r="UFN24" s="220"/>
      <c r="UFO24" s="220"/>
      <c r="UFP24" s="220"/>
      <c r="UFQ24" s="220"/>
      <c r="UFR24" s="220"/>
      <c r="UFS24" s="220"/>
      <c r="UFT24" s="220"/>
      <c r="UFU24" s="220"/>
      <c r="UFV24" s="220"/>
      <c r="UFW24" s="220"/>
      <c r="UFX24" s="220"/>
      <c r="UFY24" s="220"/>
      <c r="UFZ24" s="220"/>
      <c r="UGA24" s="220"/>
      <c r="UGB24" s="220"/>
      <c r="UGC24" s="220"/>
      <c r="UGD24" s="220"/>
      <c r="UGE24" s="220"/>
      <c r="UGF24" s="220"/>
      <c r="UGG24" s="220"/>
      <c r="UGH24" s="220"/>
      <c r="UGI24" s="220"/>
      <c r="UGJ24" s="220"/>
      <c r="UGK24" s="220"/>
      <c r="UGL24" s="220"/>
      <c r="UGM24" s="220"/>
      <c r="UGN24" s="220"/>
      <c r="UGO24" s="220"/>
      <c r="UGP24" s="220"/>
      <c r="UGQ24" s="220"/>
      <c r="UGR24" s="220"/>
      <c r="UGS24" s="220"/>
      <c r="UGT24" s="220"/>
      <c r="UGU24" s="220"/>
      <c r="UGV24" s="220"/>
      <c r="UGW24" s="220"/>
      <c r="UGX24" s="220"/>
      <c r="UGY24" s="220"/>
      <c r="UGZ24" s="220"/>
      <c r="UHA24" s="220"/>
      <c r="UHB24" s="220"/>
      <c r="UHC24" s="220"/>
      <c r="UHD24" s="220"/>
      <c r="UHE24" s="220"/>
      <c r="UHF24" s="220"/>
      <c r="UHG24" s="220"/>
      <c r="UHH24" s="220"/>
      <c r="UHI24" s="220"/>
      <c r="UHJ24" s="220"/>
      <c r="UHK24" s="220"/>
      <c r="UHL24" s="220"/>
      <c r="UHM24" s="220"/>
      <c r="UHN24" s="220"/>
      <c r="UHO24" s="220"/>
      <c r="UHP24" s="220"/>
      <c r="UHQ24" s="220"/>
      <c r="UHR24" s="220"/>
      <c r="UHS24" s="220"/>
      <c r="UHT24" s="220"/>
      <c r="UHU24" s="220"/>
      <c r="UHV24" s="220"/>
      <c r="UHW24" s="220"/>
      <c r="UHX24" s="220"/>
      <c r="UHY24" s="220"/>
      <c r="UHZ24" s="220"/>
      <c r="UIA24" s="220"/>
      <c r="UIB24" s="220"/>
      <c r="UIC24" s="220"/>
      <c r="UID24" s="220"/>
      <c r="UIE24" s="220"/>
      <c r="UIF24" s="220"/>
      <c r="UIG24" s="220"/>
      <c r="UIH24" s="220"/>
      <c r="UII24" s="220"/>
      <c r="UIJ24" s="220"/>
      <c r="UIK24" s="220"/>
      <c r="UIL24" s="220"/>
      <c r="UIM24" s="220"/>
      <c r="UIN24" s="220"/>
      <c r="UIO24" s="220"/>
      <c r="UIP24" s="220"/>
      <c r="UIQ24" s="220"/>
      <c r="UIR24" s="220"/>
      <c r="UIS24" s="220"/>
      <c r="UIT24" s="220"/>
      <c r="UIU24" s="220"/>
      <c r="UIV24" s="220"/>
      <c r="UIW24" s="220"/>
      <c r="UIX24" s="220"/>
      <c r="UIY24" s="220"/>
      <c r="UIZ24" s="220"/>
      <c r="UJA24" s="220"/>
      <c r="UJB24" s="220"/>
      <c r="UJC24" s="220"/>
      <c r="UJD24" s="220"/>
      <c r="UJE24" s="220"/>
      <c r="UJF24" s="220"/>
      <c r="UJG24" s="220"/>
      <c r="UJH24" s="220"/>
      <c r="UJI24" s="220"/>
      <c r="UJJ24" s="220"/>
      <c r="UJK24" s="220"/>
      <c r="UJL24" s="220"/>
      <c r="UJM24" s="220"/>
      <c r="UJN24" s="220"/>
      <c r="UJO24" s="220"/>
      <c r="UJP24" s="220"/>
      <c r="UJQ24" s="220"/>
      <c r="UJR24" s="220"/>
      <c r="UJS24" s="220"/>
      <c r="UJT24" s="220"/>
      <c r="UJU24" s="220"/>
      <c r="UJV24" s="220"/>
      <c r="UJW24" s="220"/>
      <c r="UJX24" s="220"/>
      <c r="UJY24" s="220"/>
      <c r="UJZ24" s="220"/>
      <c r="UKA24" s="220"/>
      <c r="UKB24" s="220"/>
      <c r="UKC24" s="220"/>
      <c r="UKD24" s="220"/>
      <c r="UKE24" s="220"/>
      <c r="UKF24" s="220"/>
      <c r="UKG24" s="220"/>
      <c r="UKH24" s="220"/>
      <c r="UKI24" s="220"/>
      <c r="UKJ24" s="220"/>
      <c r="UKK24" s="220"/>
      <c r="UKL24" s="220"/>
      <c r="UKM24" s="220"/>
      <c r="UKN24" s="220"/>
      <c r="UKO24" s="220"/>
      <c r="UKP24" s="220"/>
      <c r="UKQ24" s="220"/>
      <c r="UKR24" s="220"/>
      <c r="UKS24" s="220"/>
      <c r="UKT24" s="220"/>
      <c r="UKU24" s="220"/>
      <c r="UKV24" s="220"/>
      <c r="UKW24" s="220"/>
      <c r="UKX24" s="220"/>
      <c r="UKY24" s="220"/>
      <c r="UKZ24" s="220"/>
      <c r="ULA24" s="220"/>
      <c r="ULB24" s="220"/>
      <c r="ULC24" s="220"/>
      <c r="ULD24" s="220"/>
      <c r="ULE24" s="220"/>
      <c r="ULF24" s="220"/>
      <c r="ULG24" s="220"/>
      <c r="ULH24" s="220"/>
      <c r="ULI24" s="220"/>
      <c r="ULJ24" s="220"/>
      <c r="ULK24" s="220"/>
      <c r="ULL24" s="220"/>
      <c r="ULM24" s="220"/>
      <c r="ULN24" s="220"/>
      <c r="ULO24" s="220"/>
      <c r="ULP24" s="220"/>
      <c r="ULQ24" s="220"/>
      <c r="ULR24" s="220"/>
      <c r="ULS24" s="220"/>
      <c r="ULT24" s="220"/>
      <c r="ULU24" s="220"/>
      <c r="ULV24" s="220"/>
      <c r="ULW24" s="220"/>
      <c r="ULX24" s="220"/>
      <c r="ULY24" s="220"/>
      <c r="ULZ24" s="220"/>
      <c r="UMA24" s="220"/>
      <c r="UMB24" s="220"/>
      <c r="UMC24" s="220"/>
      <c r="UMD24" s="220"/>
      <c r="UME24" s="220"/>
      <c r="UMF24" s="220"/>
      <c r="UMG24" s="220"/>
      <c r="UMH24" s="220"/>
      <c r="UMI24" s="220"/>
      <c r="UMJ24" s="220"/>
      <c r="UMK24" s="220"/>
      <c r="UML24" s="220"/>
      <c r="UMM24" s="220"/>
      <c r="UMN24" s="220"/>
      <c r="UMO24" s="220"/>
      <c r="UMP24" s="220"/>
      <c r="UMQ24" s="220"/>
      <c r="UMR24" s="220"/>
      <c r="UMS24" s="220"/>
      <c r="UMT24" s="220"/>
      <c r="UMU24" s="220"/>
      <c r="UMV24" s="220"/>
      <c r="UMW24" s="220"/>
      <c r="UMX24" s="220"/>
      <c r="UMY24" s="220"/>
      <c r="UMZ24" s="220"/>
      <c r="UNA24" s="220"/>
      <c r="UNB24" s="220"/>
      <c r="UNC24" s="220"/>
      <c r="UND24" s="220"/>
      <c r="UNE24" s="220"/>
      <c r="UNF24" s="220"/>
      <c r="UNG24" s="220"/>
      <c r="UNH24" s="220"/>
      <c r="UNI24" s="220"/>
      <c r="UNJ24" s="220"/>
      <c r="UNK24" s="220"/>
      <c r="UNL24" s="220"/>
      <c r="UNM24" s="220"/>
      <c r="UNN24" s="220"/>
      <c r="UNO24" s="220"/>
      <c r="UNP24" s="220"/>
      <c r="UNQ24" s="220"/>
      <c r="UNR24" s="220"/>
      <c r="UNS24" s="220"/>
      <c r="UNT24" s="220"/>
      <c r="UNU24" s="220"/>
      <c r="UNV24" s="220"/>
      <c r="UNW24" s="220"/>
      <c r="UNX24" s="220"/>
      <c r="UNY24" s="220"/>
      <c r="UNZ24" s="220"/>
      <c r="UOA24" s="220"/>
      <c r="UOB24" s="220"/>
      <c r="UOC24" s="220"/>
      <c r="UOD24" s="220"/>
      <c r="UOE24" s="220"/>
      <c r="UOF24" s="220"/>
      <c r="UOG24" s="220"/>
      <c r="UOH24" s="220"/>
      <c r="UOI24" s="220"/>
      <c r="UOJ24" s="220"/>
      <c r="UOK24" s="220"/>
      <c r="UOL24" s="220"/>
      <c r="UOM24" s="220"/>
      <c r="UON24" s="220"/>
      <c r="UOO24" s="220"/>
      <c r="UOP24" s="220"/>
      <c r="UOQ24" s="220"/>
      <c r="UOR24" s="220"/>
      <c r="UOS24" s="220"/>
      <c r="UOT24" s="220"/>
      <c r="UOU24" s="220"/>
      <c r="UOV24" s="220"/>
      <c r="UOW24" s="220"/>
      <c r="UOX24" s="220"/>
      <c r="UOY24" s="220"/>
      <c r="UOZ24" s="220"/>
      <c r="UPA24" s="220"/>
      <c r="UPB24" s="220"/>
      <c r="UPC24" s="220"/>
      <c r="UPD24" s="220"/>
      <c r="UPE24" s="220"/>
      <c r="UPF24" s="220"/>
      <c r="UPG24" s="220"/>
      <c r="UPH24" s="220"/>
      <c r="UPI24" s="220"/>
      <c r="UPJ24" s="220"/>
      <c r="UPK24" s="220"/>
      <c r="UPL24" s="220"/>
      <c r="UPM24" s="220"/>
      <c r="UPN24" s="220"/>
      <c r="UPO24" s="220"/>
      <c r="UPP24" s="220"/>
      <c r="UPQ24" s="220"/>
      <c r="UPR24" s="220"/>
      <c r="UPS24" s="220"/>
      <c r="UPT24" s="220"/>
      <c r="UPU24" s="220"/>
      <c r="UPV24" s="220"/>
      <c r="UPW24" s="220"/>
      <c r="UPX24" s="220"/>
      <c r="UPY24" s="220"/>
      <c r="UPZ24" s="220"/>
      <c r="UQA24" s="220"/>
      <c r="UQB24" s="220"/>
      <c r="UQC24" s="220"/>
      <c r="UQD24" s="220"/>
      <c r="UQE24" s="220"/>
      <c r="UQF24" s="220"/>
      <c r="UQG24" s="220"/>
      <c r="UQH24" s="220"/>
      <c r="UQI24" s="220"/>
      <c r="UQJ24" s="220"/>
      <c r="UQK24" s="220"/>
      <c r="UQL24" s="220"/>
      <c r="UQM24" s="220"/>
      <c r="UQN24" s="220"/>
      <c r="UQO24" s="220"/>
      <c r="UQP24" s="220"/>
      <c r="UQQ24" s="220"/>
      <c r="UQR24" s="220"/>
      <c r="UQS24" s="220"/>
      <c r="UQT24" s="220"/>
      <c r="UQU24" s="220"/>
      <c r="UQV24" s="220"/>
      <c r="UQW24" s="220"/>
      <c r="UQX24" s="220"/>
      <c r="UQY24" s="220"/>
      <c r="UQZ24" s="220"/>
      <c r="URA24" s="220"/>
      <c r="URB24" s="220"/>
      <c r="URC24" s="220"/>
      <c r="URD24" s="220"/>
      <c r="URE24" s="220"/>
      <c r="URF24" s="220"/>
      <c r="URG24" s="220"/>
      <c r="URH24" s="220"/>
      <c r="URI24" s="220"/>
      <c r="URJ24" s="220"/>
      <c r="URK24" s="220"/>
      <c r="URL24" s="220"/>
      <c r="URM24" s="220"/>
      <c r="URN24" s="220"/>
      <c r="URO24" s="220"/>
      <c r="URP24" s="220"/>
      <c r="URQ24" s="220"/>
      <c r="URR24" s="220"/>
      <c r="URS24" s="220"/>
      <c r="URT24" s="220"/>
      <c r="URU24" s="220"/>
      <c r="URV24" s="220"/>
      <c r="URW24" s="220"/>
      <c r="URX24" s="220"/>
      <c r="URY24" s="220"/>
      <c r="URZ24" s="220"/>
      <c r="USA24" s="220"/>
      <c r="USB24" s="220"/>
      <c r="USC24" s="220"/>
      <c r="USD24" s="220"/>
      <c r="USE24" s="220"/>
      <c r="USF24" s="220"/>
      <c r="USG24" s="220"/>
      <c r="USH24" s="220"/>
      <c r="USI24" s="220"/>
      <c r="USJ24" s="220"/>
      <c r="USK24" s="220"/>
      <c r="USL24" s="220"/>
      <c r="USM24" s="220"/>
      <c r="USN24" s="220"/>
      <c r="USO24" s="220"/>
      <c r="USP24" s="220"/>
      <c r="USQ24" s="220"/>
      <c r="USR24" s="220"/>
      <c r="USS24" s="220"/>
      <c r="UST24" s="220"/>
      <c r="USU24" s="220"/>
      <c r="USV24" s="220"/>
      <c r="USW24" s="220"/>
      <c r="USX24" s="220"/>
      <c r="USY24" s="220"/>
      <c r="USZ24" s="220"/>
      <c r="UTA24" s="220"/>
      <c r="UTB24" s="220"/>
      <c r="UTC24" s="220"/>
      <c r="UTD24" s="220"/>
      <c r="UTE24" s="220"/>
      <c r="UTF24" s="220"/>
      <c r="UTG24" s="220"/>
      <c r="UTH24" s="220"/>
      <c r="UTI24" s="220"/>
      <c r="UTJ24" s="220"/>
      <c r="UTK24" s="220"/>
      <c r="UTL24" s="220"/>
      <c r="UTM24" s="220"/>
      <c r="UTN24" s="220"/>
      <c r="UTO24" s="220"/>
      <c r="UTP24" s="220"/>
      <c r="UTQ24" s="220"/>
      <c r="UTR24" s="220"/>
      <c r="UTS24" s="220"/>
      <c r="UTT24" s="220"/>
      <c r="UTU24" s="220"/>
      <c r="UTV24" s="220"/>
      <c r="UTW24" s="220"/>
      <c r="UTX24" s="220"/>
      <c r="UTY24" s="220"/>
      <c r="UTZ24" s="220"/>
      <c r="UUA24" s="220"/>
      <c r="UUB24" s="220"/>
      <c r="UUC24" s="220"/>
      <c r="UUD24" s="220"/>
      <c r="UUE24" s="220"/>
      <c r="UUF24" s="220"/>
      <c r="UUG24" s="220"/>
      <c r="UUH24" s="220"/>
      <c r="UUI24" s="220"/>
      <c r="UUJ24" s="220"/>
      <c r="UUK24" s="220"/>
      <c r="UUL24" s="220"/>
      <c r="UUM24" s="220"/>
      <c r="UUN24" s="220"/>
      <c r="UUO24" s="220"/>
      <c r="UUP24" s="220"/>
      <c r="UUQ24" s="220"/>
      <c r="UUR24" s="220"/>
      <c r="UUS24" s="220"/>
      <c r="UUT24" s="220"/>
      <c r="UUU24" s="220"/>
      <c r="UUV24" s="220"/>
      <c r="UUW24" s="220"/>
      <c r="UUX24" s="220"/>
      <c r="UUY24" s="220"/>
      <c r="UUZ24" s="220"/>
      <c r="UVA24" s="220"/>
      <c r="UVB24" s="220"/>
      <c r="UVC24" s="220"/>
      <c r="UVD24" s="220"/>
      <c r="UVE24" s="220"/>
      <c r="UVF24" s="220"/>
      <c r="UVG24" s="220"/>
      <c r="UVH24" s="220"/>
      <c r="UVI24" s="220"/>
      <c r="UVJ24" s="220"/>
      <c r="UVK24" s="220"/>
      <c r="UVL24" s="220"/>
      <c r="UVM24" s="220"/>
      <c r="UVN24" s="220"/>
      <c r="UVO24" s="220"/>
      <c r="UVP24" s="220"/>
      <c r="UVQ24" s="220"/>
      <c r="UVR24" s="220"/>
      <c r="UVS24" s="220"/>
      <c r="UVT24" s="220"/>
      <c r="UVU24" s="220"/>
      <c r="UVV24" s="220"/>
      <c r="UVW24" s="220"/>
      <c r="UVX24" s="220"/>
      <c r="UVY24" s="220"/>
      <c r="UVZ24" s="220"/>
      <c r="UWA24" s="220"/>
      <c r="UWB24" s="220"/>
      <c r="UWC24" s="220"/>
      <c r="UWD24" s="220"/>
      <c r="UWE24" s="220"/>
      <c r="UWF24" s="220"/>
      <c r="UWG24" s="220"/>
      <c r="UWH24" s="220"/>
      <c r="UWI24" s="220"/>
      <c r="UWJ24" s="220"/>
      <c r="UWK24" s="220"/>
      <c r="UWL24" s="220"/>
      <c r="UWM24" s="220"/>
      <c r="UWN24" s="220"/>
      <c r="UWO24" s="220"/>
      <c r="UWP24" s="220"/>
      <c r="UWQ24" s="220"/>
      <c r="UWR24" s="220"/>
      <c r="UWS24" s="220"/>
      <c r="UWT24" s="220"/>
      <c r="UWU24" s="220"/>
      <c r="UWV24" s="220"/>
      <c r="UWW24" s="220"/>
      <c r="UWX24" s="220"/>
      <c r="UWY24" s="220"/>
      <c r="UWZ24" s="220"/>
      <c r="UXA24" s="220"/>
      <c r="UXB24" s="220"/>
      <c r="UXC24" s="220"/>
      <c r="UXD24" s="220"/>
      <c r="UXE24" s="220"/>
      <c r="UXF24" s="220"/>
      <c r="UXG24" s="220"/>
      <c r="UXH24" s="220"/>
      <c r="UXI24" s="220"/>
      <c r="UXJ24" s="220"/>
      <c r="UXK24" s="220"/>
      <c r="UXL24" s="220"/>
      <c r="UXM24" s="220"/>
      <c r="UXN24" s="220"/>
      <c r="UXO24" s="220"/>
      <c r="UXP24" s="220"/>
      <c r="UXQ24" s="220"/>
      <c r="UXR24" s="220"/>
      <c r="UXS24" s="220"/>
      <c r="UXT24" s="220"/>
      <c r="UXU24" s="220"/>
      <c r="UXV24" s="220"/>
      <c r="UXW24" s="220"/>
      <c r="UXX24" s="220"/>
      <c r="UXY24" s="220"/>
      <c r="UXZ24" s="220"/>
      <c r="UYA24" s="220"/>
      <c r="UYB24" s="220"/>
      <c r="UYC24" s="220"/>
      <c r="UYD24" s="220"/>
      <c r="UYE24" s="220"/>
      <c r="UYF24" s="220"/>
      <c r="UYG24" s="220"/>
      <c r="UYH24" s="220"/>
      <c r="UYI24" s="220"/>
      <c r="UYJ24" s="220"/>
      <c r="UYK24" s="220"/>
      <c r="UYL24" s="220"/>
      <c r="UYM24" s="220"/>
      <c r="UYN24" s="220"/>
      <c r="UYO24" s="220"/>
      <c r="UYP24" s="220"/>
      <c r="UYQ24" s="220"/>
      <c r="UYR24" s="220"/>
      <c r="UYS24" s="220"/>
      <c r="UYT24" s="220"/>
      <c r="UYU24" s="220"/>
      <c r="UYV24" s="220"/>
      <c r="UYW24" s="220"/>
      <c r="UYX24" s="220"/>
      <c r="UYY24" s="220"/>
      <c r="UYZ24" s="220"/>
      <c r="UZA24" s="220"/>
      <c r="UZB24" s="220"/>
      <c r="UZC24" s="220"/>
      <c r="UZD24" s="220"/>
      <c r="UZE24" s="220"/>
      <c r="UZF24" s="220"/>
      <c r="UZG24" s="220"/>
      <c r="UZH24" s="220"/>
      <c r="UZI24" s="220"/>
      <c r="UZJ24" s="220"/>
      <c r="UZK24" s="220"/>
      <c r="UZL24" s="220"/>
      <c r="UZM24" s="220"/>
      <c r="UZN24" s="220"/>
      <c r="UZO24" s="220"/>
      <c r="UZP24" s="220"/>
      <c r="UZQ24" s="220"/>
      <c r="UZR24" s="220"/>
      <c r="UZS24" s="220"/>
      <c r="UZT24" s="220"/>
      <c r="UZU24" s="220"/>
      <c r="UZV24" s="220"/>
      <c r="UZW24" s="220"/>
      <c r="UZX24" s="220"/>
      <c r="UZY24" s="220"/>
      <c r="UZZ24" s="220"/>
      <c r="VAA24" s="220"/>
      <c r="VAB24" s="220"/>
      <c r="VAC24" s="220"/>
      <c r="VAD24" s="220"/>
      <c r="VAE24" s="220"/>
      <c r="VAF24" s="220"/>
      <c r="VAG24" s="220"/>
      <c r="VAH24" s="220"/>
      <c r="VAI24" s="220"/>
      <c r="VAJ24" s="220"/>
      <c r="VAK24" s="220"/>
      <c r="VAL24" s="220"/>
      <c r="VAM24" s="220"/>
      <c r="VAN24" s="220"/>
      <c r="VAO24" s="220"/>
      <c r="VAP24" s="220"/>
      <c r="VAQ24" s="220"/>
      <c r="VAR24" s="220"/>
      <c r="VAS24" s="220"/>
      <c r="VAT24" s="220"/>
      <c r="VAU24" s="220"/>
      <c r="VAV24" s="220"/>
      <c r="VAW24" s="220"/>
      <c r="VAX24" s="220"/>
      <c r="VAY24" s="220"/>
      <c r="VAZ24" s="220"/>
      <c r="VBA24" s="220"/>
      <c r="VBB24" s="220"/>
      <c r="VBC24" s="220"/>
      <c r="VBD24" s="220"/>
      <c r="VBE24" s="220"/>
      <c r="VBF24" s="220"/>
      <c r="VBG24" s="220"/>
      <c r="VBH24" s="220"/>
      <c r="VBI24" s="220"/>
      <c r="VBJ24" s="220"/>
      <c r="VBK24" s="220"/>
      <c r="VBL24" s="220"/>
      <c r="VBM24" s="220"/>
      <c r="VBN24" s="220"/>
      <c r="VBO24" s="220"/>
      <c r="VBP24" s="220"/>
      <c r="VBQ24" s="220"/>
      <c r="VBR24" s="220"/>
      <c r="VBS24" s="220"/>
      <c r="VBT24" s="220"/>
      <c r="VBU24" s="220"/>
      <c r="VBV24" s="220"/>
      <c r="VBW24" s="220"/>
      <c r="VBX24" s="220"/>
      <c r="VBY24" s="220"/>
      <c r="VBZ24" s="220"/>
      <c r="VCA24" s="220"/>
      <c r="VCB24" s="220"/>
      <c r="VCC24" s="220"/>
      <c r="VCD24" s="220"/>
      <c r="VCE24" s="220"/>
      <c r="VCF24" s="220"/>
      <c r="VCG24" s="220"/>
      <c r="VCH24" s="220"/>
      <c r="VCI24" s="220"/>
      <c r="VCJ24" s="220"/>
      <c r="VCK24" s="220"/>
      <c r="VCL24" s="220"/>
      <c r="VCM24" s="220"/>
      <c r="VCN24" s="220"/>
      <c r="VCO24" s="220"/>
      <c r="VCP24" s="220"/>
      <c r="VCQ24" s="220"/>
      <c r="VCR24" s="220"/>
      <c r="VCS24" s="220"/>
      <c r="VCT24" s="220"/>
      <c r="VCU24" s="220"/>
      <c r="VCV24" s="220"/>
      <c r="VCW24" s="220"/>
      <c r="VCX24" s="220"/>
      <c r="VCY24" s="220"/>
      <c r="VCZ24" s="220"/>
      <c r="VDA24" s="220"/>
      <c r="VDB24" s="220"/>
      <c r="VDC24" s="220"/>
      <c r="VDD24" s="220"/>
      <c r="VDE24" s="220"/>
      <c r="VDF24" s="220"/>
      <c r="VDG24" s="220"/>
      <c r="VDH24" s="220"/>
      <c r="VDI24" s="220"/>
      <c r="VDJ24" s="220"/>
      <c r="VDK24" s="220"/>
      <c r="VDL24" s="220"/>
      <c r="VDM24" s="220"/>
      <c r="VDN24" s="220"/>
      <c r="VDO24" s="220"/>
      <c r="VDP24" s="220"/>
      <c r="VDQ24" s="220"/>
      <c r="VDR24" s="220"/>
      <c r="VDS24" s="220"/>
      <c r="VDT24" s="220"/>
      <c r="VDU24" s="220"/>
      <c r="VDV24" s="220"/>
      <c r="VDW24" s="220"/>
      <c r="VDX24" s="220"/>
      <c r="VDY24" s="220"/>
      <c r="VDZ24" s="220"/>
      <c r="VEA24" s="220"/>
      <c r="VEB24" s="220"/>
      <c r="VEC24" s="220"/>
      <c r="VED24" s="220"/>
      <c r="VEE24" s="220"/>
      <c r="VEF24" s="220"/>
      <c r="VEG24" s="220"/>
      <c r="VEH24" s="220"/>
      <c r="VEI24" s="220"/>
      <c r="VEJ24" s="220"/>
      <c r="VEK24" s="220"/>
      <c r="VEL24" s="220"/>
      <c r="VEM24" s="220"/>
      <c r="VEN24" s="220"/>
      <c r="VEO24" s="220"/>
      <c r="VEP24" s="220"/>
      <c r="VEQ24" s="220"/>
      <c r="VER24" s="220"/>
      <c r="VES24" s="220"/>
      <c r="VET24" s="220"/>
      <c r="VEU24" s="220"/>
      <c r="VEV24" s="220"/>
      <c r="VEW24" s="220"/>
      <c r="VEX24" s="220"/>
      <c r="VEY24" s="220"/>
      <c r="VEZ24" s="220"/>
      <c r="VFA24" s="220"/>
      <c r="VFB24" s="220"/>
      <c r="VFC24" s="220"/>
      <c r="VFD24" s="220"/>
      <c r="VFE24" s="220"/>
      <c r="VFF24" s="220"/>
      <c r="VFG24" s="220"/>
      <c r="VFH24" s="220"/>
      <c r="VFI24" s="220"/>
      <c r="VFJ24" s="220"/>
      <c r="VFK24" s="220"/>
      <c r="VFL24" s="220"/>
      <c r="VFM24" s="220"/>
      <c r="VFN24" s="220"/>
      <c r="VFO24" s="220"/>
      <c r="VFP24" s="220"/>
      <c r="VFQ24" s="220"/>
      <c r="VFR24" s="220"/>
      <c r="VFS24" s="220"/>
      <c r="VFT24" s="220"/>
      <c r="VFU24" s="220"/>
      <c r="VFV24" s="220"/>
      <c r="VFW24" s="220"/>
      <c r="VFX24" s="220"/>
      <c r="VFY24" s="220"/>
      <c r="VFZ24" s="220"/>
      <c r="VGA24" s="220"/>
      <c r="VGB24" s="220"/>
      <c r="VGC24" s="220"/>
      <c r="VGD24" s="220"/>
      <c r="VGE24" s="220"/>
      <c r="VGF24" s="220"/>
      <c r="VGG24" s="220"/>
      <c r="VGH24" s="220"/>
      <c r="VGI24" s="220"/>
      <c r="VGJ24" s="220"/>
      <c r="VGK24" s="220"/>
      <c r="VGL24" s="220"/>
      <c r="VGM24" s="220"/>
      <c r="VGN24" s="220"/>
      <c r="VGO24" s="220"/>
      <c r="VGP24" s="220"/>
      <c r="VGQ24" s="220"/>
      <c r="VGR24" s="220"/>
      <c r="VGS24" s="220"/>
      <c r="VGT24" s="220"/>
      <c r="VGU24" s="220"/>
      <c r="VGV24" s="220"/>
      <c r="VGW24" s="220"/>
      <c r="VGX24" s="220"/>
      <c r="VGY24" s="220"/>
      <c r="VGZ24" s="220"/>
      <c r="VHA24" s="220"/>
      <c r="VHB24" s="220"/>
      <c r="VHC24" s="220"/>
      <c r="VHD24" s="220"/>
      <c r="VHE24" s="220"/>
      <c r="VHF24" s="220"/>
      <c r="VHG24" s="220"/>
      <c r="VHH24" s="220"/>
      <c r="VHI24" s="220"/>
      <c r="VHJ24" s="220"/>
      <c r="VHK24" s="220"/>
      <c r="VHL24" s="220"/>
      <c r="VHM24" s="220"/>
      <c r="VHN24" s="220"/>
      <c r="VHO24" s="220"/>
      <c r="VHP24" s="220"/>
      <c r="VHQ24" s="220"/>
      <c r="VHR24" s="220"/>
      <c r="VHS24" s="220"/>
      <c r="VHT24" s="220"/>
      <c r="VHU24" s="220"/>
      <c r="VHV24" s="220"/>
      <c r="VHW24" s="220"/>
      <c r="VHX24" s="220"/>
      <c r="VHY24" s="220"/>
      <c r="VHZ24" s="220"/>
      <c r="VIA24" s="220"/>
      <c r="VIB24" s="220"/>
      <c r="VIC24" s="220"/>
      <c r="VID24" s="220"/>
      <c r="VIE24" s="220"/>
      <c r="VIF24" s="220"/>
      <c r="VIG24" s="220"/>
      <c r="VIH24" s="220"/>
      <c r="VII24" s="220"/>
      <c r="VIJ24" s="220"/>
      <c r="VIK24" s="220"/>
      <c r="VIL24" s="220"/>
      <c r="VIM24" s="220"/>
      <c r="VIN24" s="220"/>
      <c r="VIO24" s="220"/>
      <c r="VIP24" s="220"/>
      <c r="VIQ24" s="220"/>
      <c r="VIR24" s="220"/>
      <c r="VIS24" s="220"/>
      <c r="VIT24" s="220"/>
      <c r="VIU24" s="220"/>
      <c r="VIV24" s="220"/>
      <c r="VIW24" s="220"/>
      <c r="VIX24" s="220"/>
      <c r="VIY24" s="220"/>
      <c r="VIZ24" s="220"/>
      <c r="VJA24" s="220"/>
      <c r="VJB24" s="220"/>
      <c r="VJC24" s="220"/>
      <c r="VJD24" s="220"/>
      <c r="VJE24" s="220"/>
      <c r="VJF24" s="220"/>
      <c r="VJG24" s="220"/>
      <c r="VJH24" s="220"/>
      <c r="VJI24" s="220"/>
      <c r="VJJ24" s="220"/>
      <c r="VJK24" s="220"/>
      <c r="VJL24" s="220"/>
      <c r="VJM24" s="220"/>
      <c r="VJN24" s="220"/>
      <c r="VJO24" s="220"/>
      <c r="VJP24" s="220"/>
      <c r="VJQ24" s="220"/>
      <c r="VJR24" s="220"/>
      <c r="VJS24" s="220"/>
      <c r="VJT24" s="220"/>
      <c r="VJU24" s="220"/>
      <c r="VJV24" s="220"/>
      <c r="VJW24" s="220"/>
      <c r="VJX24" s="220"/>
      <c r="VJY24" s="220"/>
      <c r="VJZ24" s="220"/>
      <c r="VKA24" s="220"/>
      <c r="VKB24" s="220"/>
      <c r="VKC24" s="220"/>
      <c r="VKD24" s="220"/>
      <c r="VKE24" s="220"/>
      <c r="VKF24" s="220"/>
      <c r="VKG24" s="220"/>
      <c r="VKH24" s="220"/>
      <c r="VKI24" s="220"/>
      <c r="VKJ24" s="220"/>
      <c r="VKK24" s="220"/>
      <c r="VKL24" s="220"/>
      <c r="VKM24" s="220"/>
      <c r="VKN24" s="220"/>
      <c r="VKO24" s="220"/>
      <c r="VKP24" s="220"/>
      <c r="VKQ24" s="220"/>
      <c r="VKR24" s="220"/>
      <c r="VKS24" s="220"/>
      <c r="VKT24" s="220"/>
      <c r="VKU24" s="220"/>
      <c r="VKV24" s="220"/>
      <c r="VKW24" s="220"/>
      <c r="VKX24" s="220"/>
      <c r="VKY24" s="220"/>
      <c r="VKZ24" s="220"/>
      <c r="VLA24" s="220"/>
      <c r="VLB24" s="220"/>
      <c r="VLC24" s="220"/>
      <c r="VLD24" s="220"/>
      <c r="VLE24" s="220"/>
      <c r="VLF24" s="220"/>
      <c r="VLG24" s="220"/>
      <c r="VLH24" s="220"/>
      <c r="VLI24" s="220"/>
      <c r="VLJ24" s="220"/>
      <c r="VLK24" s="220"/>
      <c r="VLL24" s="220"/>
      <c r="VLM24" s="220"/>
      <c r="VLN24" s="220"/>
      <c r="VLO24" s="220"/>
      <c r="VLP24" s="220"/>
      <c r="VLQ24" s="220"/>
      <c r="VLR24" s="220"/>
      <c r="VLS24" s="220"/>
      <c r="VLT24" s="220"/>
      <c r="VLU24" s="220"/>
      <c r="VLV24" s="220"/>
      <c r="VLW24" s="220"/>
      <c r="VLX24" s="220"/>
      <c r="VLY24" s="220"/>
      <c r="VLZ24" s="220"/>
      <c r="VMA24" s="220"/>
      <c r="VMB24" s="220"/>
      <c r="VMC24" s="220"/>
      <c r="VMD24" s="220"/>
      <c r="VME24" s="220"/>
      <c r="VMF24" s="220"/>
      <c r="VMG24" s="220"/>
      <c r="VMH24" s="220"/>
      <c r="VMI24" s="220"/>
      <c r="VMJ24" s="220"/>
      <c r="VMK24" s="220"/>
      <c r="VML24" s="220"/>
      <c r="VMM24" s="220"/>
      <c r="VMN24" s="220"/>
      <c r="VMO24" s="220"/>
      <c r="VMP24" s="220"/>
      <c r="VMQ24" s="220"/>
      <c r="VMR24" s="220"/>
      <c r="VMS24" s="220"/>
      <c r="VMT24" s="220"/>
      <c r="VMU24" s="220"/>
      <c r="VMV24" s="220"/>
      <c r="VMW24" s="220"/>
      <c r="VMX24" s="220"/>
      <c r="VMY24" s="220"/>
      <c r="VMZ24" s="220"/>
      <c r="VNA24" s="220"/>
      <c r="VNB24" s="220"/>
      <c r="VNC24" s="220"/>
      <c r="VND24" s="220"/>
      <c r="VNE24" s="220"/>
      <c r="VNF24" s="220"/>
      <c r="VNG24" s="220"/>
      <c r="VNH24" s="220"/>
      <c r="VNI24" s="220"/>
      <c r="VNJ24" s="220"/>
      <c r="VNK24" s="220"/>
      <c r="VNL24" s="220"/>
      <c r="VNM24" s="220"/>
      <c r="VNN24" s="220"/>
      <c r="VNO24" s="220"/>
      <c r="VNP24" s="220"/>
      <c r="VNQ24" s="220"/>
      <c r="VNR24" s="220"/>
      <c r="VNS24" s="220"/>
      <c r="VNT24" s="220"/>
      <c r="VNU24" s="220"/>
      <c r="VNV24" s="220"/>
      <c r="VNW24" s="220"/>
      <c r="VNX24" s="220"/>
      <c r="VNY24" s="220"/>
      <c r="VNZ24" s="220"/>
      <c r="VOA24" s="220"/>
      <c r="VOB24" s="220"/>
      <c r="VOC24" s="220"/>
      <c r="VOD24" s="220"/>
      <c r="VOE24" s="220"/>
      <c r="VOF24" s="220"/>
      <c r="VOG24" s="220"/>
      <c r="VOH24" s="220"/>
      <c r="VOI24" s="220"/>
      <c r="VOJ24" s="220"/>
      <c r="VOK24" s="220"/>
      <c r="VOL24" s="220"/>
      <c r="VOM24" s="220"/>
      <c r="VON24" s="220"/>
      <c r="VOO24" s="220"/>
      <c r="VOP24" s="220"/>
      <c r="VOQ24" s="220"/>
      <c r="VOR24" s="220"/>
      <c r="VOS24" s="220"/>
      <c r="VOT24" s="220"/>
      <c r="VOU24" s="220"/>
      <c r="VOV24" s="220"/>
      <c r="VOW24" s="220"/>
      <c r="VOX24" s="220"/>
      <c r="VOY24" s="220"/>
      <c r="VOZ24" s="220"/>
      <c r="VPA24" s="220"/>
      <c r="VPB24" s="220"/>
      <c r="VPC24" s="220"/>
      <c r="VPD24" s="220"/>
      <c r="VPE24" s="220"/>
      <c r="VPF24" s="220"/>
      <c r="VPG24" s="220"/>
      <c r="VPH24" s="220"/>
      <c r="VPI24" s="220"/>
      <c r="VPJ24" s="220"/>
      <c r="VPK24" s="220"/>
      <c r="VPL24" s="220"/>
      <c r="VPM24" s="220"/>
      <c r="VPN24" s="220"/>
      <c r="VPO24" s="220"/>
      <c r="VPP24" s="220"/>
      <c r="VPQ24" s="220"/>
      <c r="VPR24" s="220"/>
      <c r="VPS24" s="220"/>
      <c r="VPT24" s="220"/>
      <c r="VPU24" s="220"/>
      <c r="VPV24" s="220"/>
      <c r="VPW24" s="220"/>
      <c r="VPX24" s="220"/>
      <c r="VPY24" s="220"/>
      <c r="VPZ24" s="220"/>
      <c r="VQA24" s="220"/>
      <c r="VQB24" s="220"/>
      <c r="VQC24" s="220"/>
      <c r="VQD24" s="220"/>
      <c r="VQE24" s="220"/>
      <c r="VQF24" s="220"/>
      <c r="VQG24" s="220"/>
      <c r="VQH24" s="220"/>
      <c r="VQI24" s="220"/>
      <c r="VQJ24" s="220"/>
      <c r="VQK24" s="220"/>
      <c r="VQL24" s="220"/>
      <c r="VQM24" s="220"/>
      <c r="VQN24" s="220"/>
      <c r="VQO24" s="220"/>
      <c r="VQP24" s="220"/>
      <c r="VQQ24" s="220"/>
      <c r="VQR24" s="220"/>
      <c r="VQS24" s="220"/>
      <c r="VQT24" s="220"/>
      <c r="VQU24" s="220"/>
      <c r="VQV24" s="220"/>
      <c r="VQW24" s="220"/>
      <c r="VQX24" s="220"/>
      <c r="VQY24" s="220"/>
      <c r="VQZ24" s="220"/>
      <c r="VRA24" s="220"/>
      <c r="VRB24" s="220"/>
      <c r="VRC24" s="220"/>
      <c r="VRD24" s="220"/>
      <c r="VRE24" s="220"/>
      <c r="VRF24" s="220"/>
      <c r="VRG24" s="220"/>
      <c r="VRH24" s="220"/>
      <c r="VRI24" s="220"/>
      <c r="VRJ24" s="220"/>
      <c r="VRK24" s="220"/>
      <c r="VRL24" s="220"/>
      <c r="VRM24" s="220"/>
      <c r="VRN24" s="220"/>
      <c r="VRO24" s="220"/>
      <c r="VRP24" s="220"/>
      <c r="VRQ24" s="220"/>
      <c r="VRR24" s="220"/>
      <c r="VRS24" s="220"/>
      <c r="VRT24" s="220"/>
      <c r="VRU24" s="220"/>
      <c r="VRV24" s="220"/>
      <c r="VRW24" s="220"/>
      <c r="VRX24" s="220"/>
      <c r="VRY24" s="220"/>
      <c r="VRZ24" s="220"/>
      <c r="VSA24" s="220"/>
      <c r="VSB24" s="220"/>
      <c r="VSC24" s="220"/>
      <c r="VSD24" s="220"/>
      <c r="VSE24" s="220"/>
      <c r="VSF24" s="220"/>
      <c r="VSG24" s="220"/>
      <c r="VSH24" s="220"/>
      <c r="VSI24" s="220"/>
      <c r="VSJ24" s="220"/>
      <c r="VSK24" s="220"/>
      <c r="VSL24" s="220"/>
      <c r="VSM24" s="220"/>
      <c r="VSN24" s="220"/>
      <c r="VSO24" s="220"/>
      <c r="VSP24" s="220"/>
      <c r="VSQ24" s="220"/>
      <c r="VSR24" s="220"/>
      <c r="VSS24" s="220"/>
      <c r="VST24" s="220"/>
      <c r="VSU24" s="220"/>
      <c r="VSV24" s="220"/>
      <c r="VSW24" s="220"/>
      <c r="VSX24" s="220"/>
      <c r="VSY24" s="220"/>
      <c r="VSZ24" s="220"/>
      <c r="VTA24" s="220"/>
      <c r="VTB24" s="220"/>
      <c r="VTC24" s="220"/>
      <c r="VTD24" s="220"/>
      <c r="VTE24" s="220"/>
      <c r="VTF24" s="220"/>
      <c r="VTG24" s="220"/>
      <c r="VTH24" s="220"/>
      <c r="VTI24" s="220"/>
      <c r="VTJ24" s="220"/>
      <c r="VTK24" s="220"/>
      <c r="VTL24" s="220"/>
      <c r="VTM24" s="220"/>
      <c r="VTN24" s="220"/>
      <c r="VTO24" s="220"/>
      <c r="VTP24" s="220"/>
      <c r="VTQ24" s="220"/>
      <c r="VTR24" s="220"/>
      <c r="VTS24" s="220"/>
      <c r="VTT24" s="220"/>
      <c r="VTU24" s="220"/>
      <c r="VTV24" s="220"/>
      <c r="VTW24" s="220"/>
      <c r="VTX24" s="220"/>
      <c r="VTY24" s="220"/>
      <c r="VTZ24" s="220"/>
      <c r="VUA24" s="220"/>
      <c r="VUB24" s="220"/>
      <c r="VUC24" s="220"/>
      <c r="VUD24" s="220"/>
      <c r="VUE24" s="220"/>
      <c r="VUF24" s="220"/>
      <c r="VUG24" s="220"/>
      <c r="VUH24" s="220"/>
      <c r="VUI24" s="220"/>
      <c r="VUJ24" s="220"/>
      <c r="VUK24" s="220"/>
      <c r="VUL24" s="220"/>
      <c r="VUM24" s="220"/>
      <c r="VUN24" s="220"/>
      <c r="VUO24" s="220"/>
      <c r="VUP24" s="220"/>
      <c r="VUQ24" s="220"/>
      <c r="VUR24" s="220"/>
      <c r="VUS24" s="220"/>
      <c r="VUT24" s="220"/>
      <c r="VUU24" s="220"/>
      <c r="VUV24" s="220"/>
      <c r="VUW24" s="220"/>
      <c r="VUX24" s="220"/>
      <c r="VUY24" s="220"/>
      <c r="VUZ24" s="220"/>
      <c r="VVA24" s="220"/>
      <c r="VVB24" s="220"/>
      <c r="VVC24" s="220"/>
      <c r="VVD24" s="220"/>
      <c r="VVE24" s="220"/>
      <c r="VVF24" s="220"/>
      <c r="VVG24" s="220"/>
      <c r="VVH24" s="220"/>
      <c r="VVI24" s="220"/>
      <c r="VVJ24" s="220"/>
      <c r="VVK24" s="220"/>
      <c r="VVL24" s="220"/>
      <c r="VVM24" s="220"/>
      <c r="VVN24" s="220"/>
      <c r="VVO24" s="220"/>
      <c r="VVP24" s="220"/>
      <c r="VVQ24" s="220"/>
      <c r="VVR24" s="220"/>
      <c r="VVS24" s="220"/>
      <c r="VVT24" s="220"/>
      <c r="VVU24" s="220"/>
      <c r="VVV24" s="220"/>
      <c r="VVW24" s="220"/>
      <c r="VVX24" s="220"/>
      <c r="VVY24" s="220"/>
      <c r="VVZ24" s="220"/>
      <c r="VWA24" s="220"/>
      <c r="VWB24" s="220"/>
      <c r="VWC24" s="220"/>
      <c r="VWD24" s="220"/>
      <c r="VWE24" s="220"/>
      <c r="VWF24" s="220"/>
      <c r="VWG24" s="220"/>
      <c r="VWH24" s="220"/>
      <c r="VWI24" s="220"/>
      <c r="VWJ24" s="220"/>
      <c r="VWK24" s="220"/>
      <c r="VWL24" s="220"/>
      <c r="VWM24" s="220"/>
      <c r="VWN24" s="220"/>
      <c r="VWO24" s="220"/>
      <c r="VWP24" s="220"/>
      <c r="VWQ24" s="220"/>
      <c r="VWR24" s="220"/>
      <c r="VWS24" s="220"/>
      <c r="VWT24" s="220"/>
      <c r="VWU24" s="220"/>
      <c r="VWV24" s="220"/>
      <c r="VWW24" s="220"/>
      <c r="VWX24" s="220"/>
      <c r="VWY24" s="220"/>
      <c r="VWZ24" s="220"/>
      <c r="VXA24" s="220"/>
      <c r="VXB24" s="220"/>
      <c r="VXC24" s="220"/>
      <c r="VXD24" s="220"/>
      <c r="VXE24" s="220"/>
      <c r="VXF24" s="220"/>
      <c r="VXG24" s="220"/>
      <c r="VXH24" s="220"/>
      <c r="VXI24" s="220"/>
      <c r="VXJ24" s="220"/>
      <c r="VXK24" s="220"/>
      <c r="VXL24" s="220"/>
      <c r="VXM24" s="220"/>
      <c r="VXN24" s="220"/>
      <c r="VXO24" s="220"/>
      <c r="VXP24" s="220"/>
      <c r="VXQ24" s="220"/>
      <c r="VXR24" s="220"/>
      <c r="VXS24" s="220"/>
      <c r="VXT24" s="220"/>
      <c r="VXU24" s="220"/>
      <c r="VXV24" s="220"/>
      <c r="VXW24" s="220"/>
      <c r="VXX24" s="220"/>
      <c r="VXY24" s="220"/>
      <c r="VXZ24" s="220"/>
      <c r="VYA24" s="220"/>
      <c r="VYB24" s="220"/>
      <c r="VYC24" s="220"/>
      <c r="VYD24" s="220"/>
      <c r="VYE24" s="220"/>
      <c r="VYF24" s="220"/>
      <c r="VYG24" s="220"/>
      <c r="VYH24" s="220"/>
      <c r="VYI24" s="220"/>
      <c r="VYJ24" s="220"/>
      <c r="VYK24" s="220"/>
      <c r="VYL24" s="220"/>
      <c r="VYM24" s="220"/>
      <c r="VYN24" s="220"/>
      <c r="VYO24" s="220"/>
      <c r="VYP24" s="220"/>
      <c r="VYQ24" s="220"/>
      <c r="VYR24" s="220"/>
      <c r="VYS24" s="220"/>
      <c r="VYT24" s="220"/>
      <c r="VYU24" s="220"/>
      <c r="VYV24" s="220"/>
      <c r="VYW24" s="220"/>
      <c r="VYX24" s="220"/>
      <c r="VYY24" s="220"/>
      <c r="VYZ24" s="220"/>
      <c r="VZA24" s="220"/>
      <c r="VZB24" s="220"/>
      <c r="VZC24" s="220"/>
      <c r="VZD24" s="220"/>
      <c r="VZE24" s="220"/>
      <c r="VZF24" s="220"/>
      <c r="VZG24" s="220"/>
      <c r="VZH24" s="220"/>
      <c r="VZI24" s="220"/>
      <c r="VZJ24" s="220"/>
      <c r="VZK24" s="220"/>
      <c r="VZL24" s="220"/>
      <c r="VZM24" s="220"/>
      <c r="VZN24" s="220"/>
      <c r="VZO24" s="220"/>
      <c r="VZP24" s="220"/>
      <c r="VZQ24" s="220"/>
      <c r="VZR24" s="220"/>
      <c r="VZS24" s="220"/>
      <c r="VZT24" s="220"/>
      <c r="VZU24" s="220"/>
      <c r="VZV24" s="220"/>
      <c r="VZW24" s="220"/>
      <c r="VZX24" s="220"/>
      <c r="VZY24" s="220"/>
      <c r="VZZ24" s="220"/>
      <c r="WAA24" s="220"/>
      <c r="WAB24" s="220"/>
      <c r="WAC24" s="220"/>
      <c r="WAD24" s="220"/>
      <c r="WAE24" s="220"/>
      <c r="WAF24" s="220"/>
      <c r="WAG24" s="220"/>
      <c r="WAH24" s="220"/>
      <c r="WAI24" s="220"/>
      <c r="WAJ24" s="220"/>
      <c r="WAK24" s="220"/>
      <c r="WAL24" s="220"/>
      <c r="WAM24" s="220"/>
      <c r="WAN24" s="220"/>
      <c r="WAO24" s="220"/>
      <c r="WAP24" s="220"/>
      <c r="WAQ24" s="220"/>
      <c r="WAR24" s="220"/>
      <c r="WAS24" s="220"/>
      <c r="WAT24" s="220"/>
      <c r="WAU24" s="220"/>
      <c r="WAV24" s="220"/>
      <c r="WAW24" s="220"/>
      <c r="WAX24" s="220"/>
      <c r="WAY24" s="220"/>
      <c r="WAZ24" s="220"/>
      <c r="WBA24" s="220"/>
      <c r="WBB24" s="220"/>
      <c r="WBC24" s="220"/>
      <c r="WBD24" s="220"/>
      <c r="WBE24" s="220"/>
      <c r="WBF24" s="220"/>
      <c r="WBG24" s="220"/>
      <c r="WBH24" s="220"/>
      <c r="WBI24" s="220"/>
      <c r="WBJ24" s="220"/>
      <c r="WBK24" s="220"/>
      <c r="WBL24" s="220"/>
      <c r="WBM24" s="220"/>
      <c r="WBN24" s="220"/>
      <c r="WBO24" s="220"/>
      <c r="WBP24" s="220"/>
      <c r="WBQ24" s="220"/>
      <c r="WBR24" s="220"/>
      <c r="WBS24" s="220"/>
      <c r="WBT24" s="220"/>
      <c r="WBU24" s="220"/>
      <c r="WBV24" s="220"/>
      <c r="WBW24" s="220"/>
      <c r="WBX24" s="220"/>
      <c r="WBY24" s="220"/>
      <c r="WBZ24" s="220"/>
      <c r="WCA24" s="220"/>
      <c r="WCB24" s="220"/>
      <c r="WCC24" s="220"/>
      <c r="WCD24" s="220"/>
      <c r="WCE24" s="220"/>
      <c r="WCF24" s="220"/>
      <c r="WCG24" s="220"/>
      <c r="WCH24" s="220"/>
      <c r="WCI24" s="220"/>
      <c r="WCJ24" s="220"/>
      <c r="WCK24" s="220"/>
      <c r="WCL24" s="220"/>
      <c r="WCM24" s="220"/>
      <c r="WCN24" s="220"/>
      <c r="WCO24" s="220"/>
      <c r="WCP24" s="220"/>
      <c r="WCQ24" s="220"/>
      <c r="WCR24" s="220"/>
      <c r="WCS24" s="220"/>
      <c r="WCT24" s="220"/>
      <c r="WCU24" s="220"/>
      <c r="WCV24" s="220"/>
      <c r="WCW24" s="220"/>
      <c r="WCX24" s="220"/>
      <c r="WCY24" s="220"/>
      <c r="WCZ24" s="220"/>
      <c r="WDA24" s="220"/>
      <c r="WDB24" s="220"/>
      <c r="WDC24" s="220"/>
      <c r="WDD24" s="220"/>
      <c r="WDE24" s="220"/>
      <c r="WDF24" s="220"/>
      <c r="WDG24" s="220"/>
      <c r="WDH24" s="220"/>
      <c r="WDI24" s="220"/>
      <c r="WDJ24" s="220"/>
      <c r="WDK24" s="220"/>
      <c r="WDL24" s="220"/>
      <c r="WDM24" s="220"/>
      <c r="WDN24" s="220"/>
      <c r="WDO24" s="220"/>
      <c r="WDP24" s="220"/>
      <c r="WDQ24" s="220"/>
      <c r="WDR24" s="220"/>
      <c r="WDS24" s="220"/>
      <c r="WDT24" s="220"/>
      <c r="WDU24" s="220"/>
      <c r="WDV24" s="220"/>
      <c r="WDW24" s="220"/>
      <c r="WDX24" s="220"/>
      <c r="WDY24" s="220"/>
      <c r="WDZ24" s="220"/>
      <c r="WEA24" s="220"/>
      <c r="WEB24" s="220"/>
      <c r="WEC24" s="220"/>
      <c r="WED24" s="220"/>
      <c r="WEE24" s="220"/>
      <c r="WEF24" s="220"/>
      <c r="WEG24" s="220"/>
      <c r="WEH24" s="220"/>
      <c r="WEI24" s="220"/>
      <c r="WEJ24" s="220"/>
      <c r="WEK24" s="220"/>
      <c r="WEL24" s="220"/>
      <c r="WEM24" s="220"/>
      <c r="WEN24" s="220"/>
      <c r="WEO24" s="220"/>
      <c r="WEP24" s="220"/>
      <c r="WEQ24" s="220"/>
      <c r="WER24" s="220"/>
      <c r="WES24" s="220"/>
      <c r="WET24" s="220"/>
      <c r="WEU24" s="220"/>
      <c r="WEV24" s="220"/>
      <c r="WEW24" s="220"/>
      <c r="WEX24" s="220"/>
      <c r="WEY24" s="220"/>
      <c r="WEZ24" s="220"/>
      <c r="WFA24" s="220"/>
      <c r="WFB24" s="220"/>
      <c r="WFC24" s="220"/>
      <c r="WFD24" s="220"/>
      <c r="WFE24" s="220"/>
      <c r="WFF24" s="220"/>
      <c r="WFG24" s="220"/>
      <c r="WFH24" s="220"/>
      <c r="WFI24" s="220"/>
      <c r="WFJ24" s="220"/>
      <c r="WFK24" s="220"/>
      <c r="WFL24" s="220"/>
      <c r="WFM24" s="220"/>
      <c r="WFN24" s="220"/>
      <c r="WFO24" s="220"/>
      <c r="WFP24" s="220"/>
      <c r="WFQ24" s="220"/>
      <c r="WFR24" s="220"/>
      <c r="WFS24" s="220"/>
      <c r="WFT24" s="220"/>
      <c r="WFU24" s="220"/>
      <c r="WFV24" s="220"/>
      <c r="WFW24" s="220"/>
      <c r="WFX24" s="220"/>
      <c r="WFY24" s="220"/>
      <c r="WFZ24" s="220"/>
      <c r="WGA24" s="220"/>
      <c r="WGB24" s="220"/>
      <c r="WGC24" s="220"/>
      <c r="WGD24" s="220"/>
      <c r="WGE24" s="220"/>
      <c r="WGF24" s="220"/>
      <c r="WGG24" s="220"/>
      <c r="WGH24" s="220"/>
      <c r="WGI24" s="220"/>
      <c r="WGJ24" s="220"/>
      <c r="WGK24" s="220"/>
      <c r="WGL24" s="220"/>
      <c r="WGM24" s="220"/>
      <c r="WGN24" s="220"/>
      <c r="WGO24" s="220"/>
      <c r="WGP24" s="220"/>
      <c r="WGQ24" s="220"/>
      <c r="WGR24" s="220"/>
      <c r="WGS24" s="220"/>
      <c r="WGT24" s="220"/>
      <c r="WGU24" s="220"/>
      <c r="WGV24" s="220"/>
      <c r="WGW24" s="220"/>
      <c r="WGX24" s="220"/>
      <c r="WGY24" s="220"/>
      <c r="WGZ24" s="220"/>
      <c r="WHA24" s="220"/>
      <c r="WHB24" s="220"/>
      <c r="WHC24" s="220"/>
      <c r="WHD24" s="220"/>
      <c r="WHE24" s="220"/>
      <c r="WHF24" s="220"/>
      <c r="WHG24" s="220"/>
      <c r="WHH24" s="220"/>
      <c r="WHI24" s="220"/>
      <c r="WHJ24" s="220"/>
      <c r="WHK24" s="220"/>
      <c r="WHL24" s="220"/>
      <c r="WHM24" s="220"/>
      <c r="WHN24" s="220"/>
      <c r="WHO24" s="220"/>
      <c r="WHP24" s="220"/>
      <c r="WHQ24" s="220"/>
      <c r="WHR24" s="220"/>
      <c r="WHS24" s="220"/>
      <c r="WHT24" s="220"/>
      <c r="WHU24" s="220"/>
      <c r="WHV24" s="220"/>
      <c r="WHW24" s="220"/>
      <c r="WHX24" s="220"/>
      <c r="WHY24" s="220"/>
      <c r="WHZ24" s="220"/>
      <c r="WIA24" s="220"/>
      <c r="WIB24" s="220"/>
      <c r="WIC24" s="220"/>
      <c r="WID24" s="220"/>
      <c r="WIE24" s="220"/>
      <c r="WIF24" s="220"/>
      <c r="WIG24" s="220"/>
      <c r="WIH24" s="220"/>
      <c r="WII24" s="220"/>
      <c r="WIJ24" s="220"/>
      <c r="WIK24" s="220"/>
      <c r="WIL24" s="220"/>
      <c r="WIM24" s="220"/>
      <c r="WIN24" s="220"/>
      <c r="WIO24" s="220"/>
      <c r="WIP24" s="220"/>
      <c r="WIQ24" s="220"/>
      <c r="WIR24" s="220"/>
      <c r="WIS24" s="220"/>
      <c r="WIT24" s="220"/>
      <c r="WIU24" s="220"/>
      <c r="WIV24" s="220"/>
      <c r="WIW24" s="220"/>
      <c r="WIX24" s="220"/>
      <c r="WIY24" s="220"/>
      <c r="WIZ24" s="220"/>
      <c r="WJA24" s="220"/>
      <c r="WJB24" s="220"/>
      <c r="WJC24" s="220"/>
      <c r="WJD24" s="220"/>
      <c r="WJE24" s="220"/>
      <c r="WJF24" s="220"/>
      <c r="WJG24" s="220"/>
      <c r="WJH24" s="220"/>
      <c r="WJI24" s="220"/>
      <c r="WJJ24" s="220"/>
      <c r="WJK24" s="220"/>
      <c r="WJL24" s="220"/>
      <c r="WJM24" s="220"/>
      <c r="WJN24" s="220"/>
      <c r="WJO24" s="220"/>
      <c r="WJP24" s="220"/>
      <c r="WJQ24" s="220"/>
      <c r="WJR24" s="220"/>
      <c r="WJS24" s="220"/>
      <c r="WJT24" s="220"/>
      <c r="WJU24" s="220"/>
      <c r="WJV24" s="220"/>
      <c r="WJW24" s="220"/>
      <c r="WJX24" s="220"/>
      <c r="WJY24" s="220"/>
      <c r="WJZ24" s="220"/>
      <c r="WKA24" s="220"/>
      <c r="WKB24" s="220"/>
      <c r="WKC24" s="220"/>
      <c r="WKD24" s="220"/>
      <c r="WKE24" s="220"/>
      <c r="WKF24" s="220"/>
      <c r="WKG24" s="220"/>
      <c r="WKH24" s="220"/>
      <c r="WKI24" s="220"/>
      <c r="WKJ24" s="220"/>
      <c r="WKK24" s="220"/>
      <c r="WKL24" s="220"/>
      <c r="WKM24" s="220"/>
      <c r="WKN24" s="220"/>
      <c r="WKO24" s="220"/>
      <c r="WKP24" s="220"/>
      <c r="WKQ24" s="220"/>
      <c r="WKR24" s="220"/>
      <c r="WKS24" s="220"/>
      <c r="WKT24" s="220"/>
      <c r="WKU24" s="220"/>
      <c r="WKV24" s="220"/>
      <c r="WKW24" s="220"/>
      <c r="WKX24" s="220"/>
      <c r="WKY24" s="220"/>
      <c r="WKZ24" s="220"/>
      <c r="WLA24" s="220"/>
      <c r="WLB24" s="220"/>
      <c r="WLC24" s="220"/>
      <c r="WLD24" s="220"/>
      <c r="WLE24" s="220"/>
      <c r="WLF24" s="220"/>
      <c r="WLG24" s="220"/>
      <c r="WLH24" s="220"/>
      <c r="WLI24" s="220"/>
      <c r="WLJ24" s="220"/>
      <c r="WLK24" s="220"/>
      <c r="WLL24" s="220"/>
      <c r="WLM24" s="220"/>
      <c r="WLN24" s="220"/>
      <c r="WLO24" s="220"/>
      <c r="WLP24" s="220"/>
      <c r="WLQ24" s="220"/>
      <c r="WLR24" s="220"/>
      <c r="WLS24" s="220"/>
      <c r="WLT24" s="220"/>
      <c r="WLU24" s="220"/>
      <c r="WLV24" s="220"/>
      <c r="WLW24" s="220"/>
      <c r="WLX24" s="220"/>
      <c r="WLY24" s="220"/>
      <c r="WLZ24" s="220"/>
      <c r="WMA24" s="220"/>
      <c r="WMB24" s="220"/>
      <c r="WMC24" s="220"/>
      <c r="WMD24" s="220"/>
      <c r="WME24" s="220"/>
      <c r="WMF24" s="220"/>
      <c r="WMG24" s="220"/>
      <c r="WMH24" s="220"/>
      <c r="WMI24" s="220"/>
      <c r="WMJ24" s="220"/>
      <c r="WMK24" s="220"/>
      <c r="WML24" s="220"/>
      <c r="WMM24" s="220"/>
      <c r="WMN24" s="220"/>
      <c r="WMO24" s="220"/>
      <c r="WMP24" s="220"/>
      <c r="WMQ24" s="220"/>
      <c r="WMR24" s="220"/>
      <c r="WMS24" s="220"/>
      <c r="WMT24" s="220"/>
      <c r="WMU24" s="220"/>
      <c r="WMV24" s="220"/>
      <c r="WMW24" s="220"/>
      <c r="WMX24" s="220"/>
      <c r="WMY24" s="220"/>
      <c r="WMZ24" s="220"/>
      <c r="WNA24" s="220"/>
      <c r="WNB24" s="220"/>
      <c r="WNC24" s="220"/>
      <c r="WND24" s="220"/>
      <c r="WNE24" s="220"/>
      <c r="WNF24" s="220"/>
      <c r="WNG24" s="220"/>
      <c r="WNH24" s="220"/>
      <c r="WNI24" s="220"/>
      <c r="WNJ24" s="220"/>
      <c r="WNK24" s="220"/>
      <c r="WNL24" s="220"/>
      <c r="WNM24" s="220"/>
      <c r="WNN24" s="220"/>
      <c r="WNO24" s="220"/>
      <c r="WNP24" s="220"/>
      <c r="WNQ24" s="220"/>
      <c r="WNR24" s="220"/>
      <c r="WNS24" s="220"/>
      <c r="WNT24" s="220"/>
      <c r="WNU24" s="220"/>
      <c r="WNV24" s="220"/>
      <c r="WNW24" s="220"/>
      <c r="WNX24" s="220"/>
      <c r="WNY24" s="220"/>
      <c r="WNZ24" s="220"/>
      <c r="WOA24" s="220"/>
      <c r="WOB24" s="220"/>
      <c r="WOC24" s="220"/>
      <c r="WOD24" s="220"/>
      <c r="WOE24" s="220"/>
      <c r="WOF24" s="220"/>
      <c r="WOG24" s="220"/>
      <c r="WOH24" s="220"/>
      <c r="WOI24" s="220"/>
      <c r="WOJ24" s="220"/>
      <c r="WOK24" s="220"/>
      <c r="WOL24" s="220"/>
      <c r="WOM24" s="220"/>
      <c r="WON24" s="220"/>
      <c r="WOO24" s="220"/>
      <c r="WOP24" s="220"/>
      <c r="WOQ24" s="220"/>
      <c r="WOR24" s="220"/>
      <c r="WOS24" s="220"/>
      <c r="WOT24" s="220"/>
      <c r="WOU24" s="220"/>
      <c r="WOV24" s="220"/>
      <c r="WOW24" s="220"/>
      <c r="WOX24" s="220"/>
      <c r="WOY24" s="220"/>
      <c r="WOZ24" s="220"/>
      <c r="WPA24" s="220"/>
      <c r="WPB24" s="220"/>
      <c r="WPC24" s="220"/>
      <c r="WPD24" s="220"/>
      <c r="WPE24" s="220"/>
      <c r="WPF24" s="220"/>
      <c r="WPG24" s="220"/>
      <c r="WPH24" s="220"/>
      <c r="WPI24" s="220"/>
      <c r="WPJ24" s="220"/>
      <c r="WPK24" s="220"/>
      <c r="WPL24" s="220"/>
      <c r="WPM24" s="220"/>
      <c r="WPN24" s="220"/>
      <c r="WPO24" s="220"/>
      <c r="WPP24" s="220"/>
      <c r="WPQ24" s="220"/>
      <c r="WPR24" s="220"/>
      <c r="WPS24" s="220"/>
      <c r="WPT24" s="220"/>
      <c r="WPU24" s="220"/>
      <c r="WPV24" s="220"/>
      <c r="WPW24" s="220"/>
      <c r="WPX24" s="220"/>
      <c r="WPY24" s="220"/>
      <c r="WPZ24" s="220"/>
      <c r="WQA24" s="220"/>
      <c r="WQB24" s="220"/>
      <c r="WQC24" s="220"/>
      <c r="WQD24" s="220"/>
      <c r="WQE24" s="220"/>
      <c r="WQF24" s="220"/>
      <c r="WQG24" s="220"/>
      <c r="WQH24" s="220"/>
      <c r="WQI24" s="220"/>
      <c r="WQJ24" s="220"/>
      <c r="WQK24" s="220"/>
      <c r="WQL24" s="220"/>
      <c r="WQM24" s="220"/>
      <c r="WQN24" s="220"/>
      <c r="WQO24" s="220"/>
      <c r="WQP24" s="220"/>
      <c r="WQQ24" s="220"/>
      <c r="WQR24" s="220"/>
      <c r="WQS24" s="220"/>
      <c r="WQT24" s="220"/>
      <c r="WQU24" s="220"/>
      <c r="WQV24" s="220"/>
      <c r="WQW24" s="220"/>
      <c r="WQX24" s="220"/>
      <c r="WQY24" s="220"/>
      <c r="WQZ24" s="220"/>
      <c r="WRA24" s="220"/>
      <c r="WRB24" s="220"/>
      <c r="WRC24" s="220"/>
      <c r="WRD24" s="220"/>
      <c r="WRE24" s="220"/>
      <c r="WRF24" s="220"/>
      <c r="WRG24" s="220"/>
      <c r="WRH24" s="220"/>
      <c r="WRI24" s="220"/>
      <c r="WRJ24" s="220"/>
      <c r="WRK24" s="220"/>
      <c r="WRL24" s="220"/>
      <c r="WRM24" s="220"/>
      <c r="WRN24" s="220"/>
      <c r="WRO24" s="220"/>
      <c r="WRP24" s="220"/>
      <c r="WRQ24" s="220"/>
      <c r="WRR24" s="220"/>
      <c r="WRS24" s="220"/>
      <c r="WRT24" s="220"/>
      <c r="WRU24" s="220"/>
      <c r="WRV24" s="220"/>
      <c r="WRW24" s="220"/>
      <c r="WRX24" s="220"/>
      <c r="WRY24" s="220"/>
      <c r="WRZ24" s="220"/>
      <c r="WSA24" s="220"/>
      <c r="WSB24" s="220"/>
      <c r="WSC24" s="220"/>
      <c r="WSD24" s="220"/>
      <c r="WSE24" s="220"/>
      <c r="WSF24" s="220"/>
      <c r="WSG24" s="220"/>
      <c r="WSH24" s="220"/>
      <c r="WSI24" s="220"/>
      <c r="WSJ24" s="220"/>
      <c r="WSK24" s="220"/>
      <c r="WSL24" s="220"/>
      <c r="WSM24" s="220"/>
      <c r="WSN24" s="220"/>
      <c r="WSO24" s="220"/>
      <c r="WSP24" s="220"/>
      <c r="WSQ24" s="220"/>
      <c r="WSR24" s="220"/>
      <c r="WSS24" s="220"/>
      <c r="WST24" s="220"/>
      <c r="WSU24" s="220"/>
      <c r="WSV24" s="220"/>
      <c r="WSW24" s="220"/>
      <c r="WSX24" s="220"/>
      <c r="WSY24" s="220"/>
      <c r="WSZ24" s="220"/>
      <c r="WTA24" s="220"/>
      <c r="WTB24" s="220"/>
      <c r="WTC24" s="220"/>
      <c r="WTD24" s="220"/>
      <c r="WTE24" s="220"/>
      <c r="WTF24" s="220"/>
      <c r="WTG24" s="220"/>
      <c r="WTH24" s="220"/>
      <c r="WTI24" s="220"/>
      <c r="WTJ24" s="220"/>
      <c r="WTK24" s="220"/>
      <c r="WTL24" s="220"/>
      <c r="WTM24" s="220"/>
      <c r="WTN24" s="220"/>
      <c r="WTO24" s="220"/>
      <c r="WTP24" s="220"/>
      <c r="WTQ24" s="220"/>
      <c r="WTR24" s="220"/>
      <c r="WTS24" s="220"/>
      <c r="WTT24" s="220"/>
      <c r="WTU24" s="220"/>
      <c r="WTV24" s="220"/>
      <c r="WTW24" s="220"/>
      <c r="WTX24" s="220"/>
      <c r="WTY24" s="220"/>
      <c r="WTZ24" s="220"/>
      <c r="WUA24" s="220"/>
      <c r="WUB24" s="220"/>
      <c r="WUC24" s="220"/>
      <c r="WUD24" s="220"/>
      <c r="WUE24" s="220"/>
      <c r="WUF24" s="220"/>
      <c r="WUG24" s="220"/>
      <c r="WUH24" s="220"/>
      <c r="WUI24" s="220"/>
      <c r="WUJ24" s="220"/>
      <c r="WUK24" s="220"/>
      <c r="WUL24" s="220"/>
      <c r="WUM24" s="220"/>
      <c r="WUN24" s="220"/>
      <c r="WUO24" s="220"/>
      <c r="WUP24" s="220"/>
      <c r="WUQ24" s="220"/>
      <c r="WUR24" s="220"/>
      <c r="WUS24" s="220"/>
      <c r="WUT24" s="220"/>
      <c r="WUU24" s="220"/>
      <c r="WUV24" s="220"/>
      <c r="WUW24" s="220"/>
      <c r="WUX24" s="220"/>
      <c r="WUY24" s="220"/>
      <c r="WUZ24" s="220"/>
      <c r="WVA24" s="220"/>
      <c r="WVB24" s="220"/>
      <c r="WVC24" s="220"/>
      <c r="WVD24" s="220"/>
      <c r="WVE24" s="220"/>
      <c r="WVF24" s="220"/>
      <c r="WVG24" s="220"/>
      <c r="WVH24" s="220"/>
      <c r="WVI24" s="220"/>
      <c r="WVJ24" s="220"/>
      <c r="WVK24" s="220"/>
      <c r="WVL24" s="220"/>
      <c r="WVM24" s="220"/>
      <c r="WVN24" s="220"/>
      <c r="WVO24" s="220"/>
      <c r="WVP24" s="220"/>
      <c r="WVQ24" s="220"/>
      <c r="WVR24" s="220"/>
      <c r="WVS24" s="220"/>
      <c r="WVT24" s="220"/>
      <c r="WVU24" s="220"/>
      <c r="WVV24" s="220"/>
      <c r="WVW24" s="220"/>
      <c r="WVX24" s="220"/>
      <c r="WVY24" s="220"/>
      <c r="WVZ24" s="220"/>
      <c r="WWA24" s="220"/>
      <c r="WWB24" s="220"/>
      <c r="WWC24" s="220"/>
      <c r="WWD24" s="220"/>
      <c r="WWE24" s="220"/>
      <c r="WWF24" s="220"/>
      <c r="WWG24" s="220"/>
      <c r="WWH24" s="220"/>
      <c r="WWI24" s="220"/>
      <c r="WWJ24" s="220"/>
      <c r="WWK24" s="220"/>
      <c r="WWL24" s="220"/>
      <c r="WWM24" s="220"/>
      <c r="WWN24" s="220"/>
      <c r="WWO24" s="220"/>
      <c r="WWP24" s="220"/>
      <c r="WWQ24" s="220"/>
      <c r="WWR24" s="220"/>
      <c r="WWS24" s="220"/>
      <c r="WWT24" s="220"/>
      <c r="WWU24" s="220"/>
      <c r="WWV24" s="220"/>
      <c r="WWW24" s="220"/>
      <c r="WWX24" s="220"/>
      <c r="WWY24" s="220"/>
      <c r="WWZ24" s="220"/>
      <c r="WXA24" s="220"/>
      <c r="WXB24" s="220"/>
      <c r="WXC24" s="220"/>
      <c r="WXD24" s="220"/>
      <c r="WXE24" s="220"/>
      <c r="WXF24" s="220"/>
      <c r="WXG24" s="220"/>
      <c r="WXH24" s="220"/>
      <c r="WXI24" s="220"/>
      <c r="WXJ24" s="220"/>
      <c r="WXK24" s="220"/>
      <c r="WXL24" s="220"/>
      <c r="WXM24" s="220"/>
      <c r="WXN24" s="220"/>
      <c r="WXO24" s="220"/>
      <c r="WXP24" s="220"/>
      <c r="WXQ24" s="220"/>
      <c r="WXR24" s="220"/>
      <c r="WXS24" s="220"/>
      <c r="WXT24" s="220"/>
      <c r="WXU24" s="220"/>
      <c r="WXV24" s="220"/>
      <c r="WXW24" s="220"/>
      <c r="WXX24" s="220"/>
      <c r="WXY24" s="220"/>
      <c r="WXZ24" s="220"/>
      <c r="WYA24" s="220"/>
      <c r="WYB24" s="220"/>
      <c r="WYC24" s="220"/>
      <c r="WYD24" s="220"/>
      <c r="WYE24" s="220"/>
      <c r="WYF24" s="220"/>
      <c r="WYG24" s="220"/>
      <c r="WYH24" s="220"/>
      <c r="WYI24" s="220"/>
      <c r="WYJ24" s="220"/>
      <c r="WYK24" s="220"/>
      <c r="WYL24" s="220"/>
      <c r="WYM24" s="220"/>
      <c r="WYN24" s="220"/>
      <c r="WYO24" s="220"/>
      <c r="WYP24" s="220"/>
      <c r="WYQ24" s="220"/>
      <c r="WYR24" s="220"/>
      <c r="WYS24" s="220"/>
      <c r="WYT24" s="220"/>
      <c r="WYU24" s="220"/>
      <c r="WYV24" s="220"/>
      <c r="WYW24" s="220"/>
      <c r="WYX24" s="220"/>
      <c r="WYY24" s="220"/>
      <c r="WYZ24" s="220"/>
      <c r="WZA24" s="220"/>
      <c r="WZB24" s="220"/>
      <c r="WZC24" s="220"/>
      <c r="WZD24" s="220"/>
      <c r="WZE24" s="220"/>
      <c r="WZF24" s="220"/>
      <c r="WZG24" s="220"/>
      <c r="WZH24" s="220"/>
      <c r="WZI24" s="220"/>
      <c r="WZJ24" s="220"/>
      <c r="WZK24" s="220"/>
      <c r="WZL24" s="220"/>
      <c r="WZM24" s="220"/>
      <c r="WZN24" s="220"/>
      <c r="WZO24" s="220"/>
      <c r="WZP24" s="220"/>
      <c r="WZQ24" s="220"/>
      <c r="WZR24" s="220"/>
      <c r="WZS24" s="220"/>
      <c r="WZT24" s="220"/>
      <c r="WZU24" s="220"/>
      <c r="WZV24" s="220"/>
      <c r="WZW24" s="220"/>
      <c r="WZX24" s="220"/>
      <c r="WZY24" s="220"/>
      <c r="WZZ24" s="220"/>
      <c r="XAA24" s="220"/>
      <c r="XAB24" s="220"/>
      <c r="XAC24" s="220"/>
      <c r="XAD24" s="220"/>
      <c r="XAE24" s="220"/>
      <c r="XAF24" s="220"/>
      <c r="XAG24" s="220"/>
      <c r="XAH24" s="220"/>
      <c r="XAI24" s="220"/>
      <c r="XAJ24" s="220"/>
      <c r="XAK24" s="220"/>
      <c r="XAL24" s="220"/>
      <c r="XAM24" s="220"/>
      <c r="XAN24" s="220"/>
      <c r="XAO24" s="220"/>
      <c r="XAP24" s="220"/>
      <c r="XAQ24" s="220"/>
      <c r="XAR24" s="220"/>
      <c r="XAS24" s="220"/>
      <c r="XAT24" s="220"/>
      <c r="XAU24" s="220"/>
      <c r="XAV24" s="220"/>
      <c r="XAW24" s="220"/>
      <c r="XAX24" s="220"/>
      <c r="XAY24" s="220"/>
      <c r="XAZ24" s="220"/>
      <c r="XBA24" s="220"/>
      <c r="XBB24" s="220"/>
      <c r="XBC24" s="220"/>
      <c r="XBD24" s="220"/>
      <c r="XBE24" s="220"/>
      <c r="XBF24" s="220"/>
      <c r="XBG24" s="220"/>
      <c r="XBH24" s="221"/>
      <c r="XBI24" s="221"/>
      <c r="XBJ24" s="221"/>
      <c r="XBK24" s="221"/>
      <c r="XBL24" s="221"/>
      <c r="XBM24" s="221"/>
      <c r="XBN24" s="221"/>
      <c r="XBO24" s="221"/>
      <c r="XBP24" s="221"/>
      <c r="XBQ24" s="221"/>
      <c r="XBR24" s="221"/>
      <c r="XBS24" s="221"/>
      <c r="XBT24" s="221"/>
      <c r="XBU24" s="221"/>
      <c r="XBV24" s="221"/>
      <c r="XBW24" s="221"/>
      <c r="XBX24" s="221"/>
      <c r="XBY24" s="221"/>
      <c r="XBZ24" s="221"/>
      <c r="XCA24" s="221"/>
      <c r="XCB24" s="221"/>
      <c r="XCC24" s="221"/>
      <c r="XCD24" s="221"/>
      <c r="XCE24" s="221"/>
      <c r="XCF24" s="221"/>
      <c r="XCG24" s="221"/>
      <c r="XCH24" s="221"/>
      <c r="XCI24" s="221"/>
      <c r="XCJ24" s="221"/>
      <c r="XCK24" s="221"/>
      <c r="XCL24" s="221"/>
      <c r="XCM24" s="221"/>
      <c r="XCN24" s="221"/>
      <c r="XCO24" s="221"/>
      <c r="XCP24" s="221"/>
      <c r="XCQ24" s="221"/>
      <c r="XCR24" s="221"/>
      <c r="XCS24" s="221"/>
      <c r="XCT24" s="221"/>
      <c r="XCU24" s="221"/>
      <c r="XCV24" s="221"/>
      <c r="XCW24" s="221"/>
      <c r="XCX24" s="221"/>
      <c r="XCY24" s="221"/>
      <c r="XCZ24" s="221"/>
      <c r="XDA24" s="221"/>
      <c r="XDB24" s="221"/>
      <c r="XDC24" s="221"/>
      <c r="XDD24" s="221"/>
      <c r="XDE24" s="221"/>
      <c r="XDF24" s="221"/>
      <c r="XDG24" s="221"/>
      <c r="XDH24" s="221"/>
      <c r="XDI24" s="221"/>
      <c r="XDJ24" s="221"/>
      <c r="XDK24" s="221"/>
      <c r="XDL24" s="221"/>
      <c r="XDM24" s="221"/>
      <c r="XDN24" s="221"/>
      <c r="XDO24" s="221"/>
      <c r="XDP24" s="221"/>
      <c r="XDQ24" s="221"/>
      <c r="XDR24" s="221"/>
      <c r="XDS24" s="221"/>
      <c r="XDT24" s="221"/>
      <c r="XDU24" s="221"/>
      <c r="XDV24" s="221"/>
      <c r="XDW24" s="221"/>
      <c r="XDX24" s="221"/>
      <c r="XDY24" s="221"/>
      <c r="XDZ24" s="221"/>
      <c r="XEA24" s="221"/>
      <c r="XEB24" s="221"/>
      <c r="XEC24" s="221"/>
      <c r="XED24" s="221"/>
      <c r="XEE24" s="221"/>
      <c r="XEF24" s="221"/>
      <c r="XEG24" s="221"/>
      <c r="XEH24" s="221"/>
      <c r="XEI24" s="221"/>
      <c r="XEJ24" s="221"/>
      <c r="XEK24" s="221"/>
      <c r="XEL24" s="221"/>
      <c r="XEM24" s="221"/>
      <c r="XEN24" s="221"/>
      <c r="XEO24" s="221"/>
      <c r="XEP24" s="221"/>
      <c r="XEQ24" s="221"/>
      <c r="XER24" s="221"/>
      <c r="XES24" s="221"/>
      <c r="XET24" s="221"/>
      <c r="XEU24" s="221"/>
      <c r="XEV24" s="221"/>
      <c r="XEW24" s="221"/>
      <c r="XEX24" s="221"/>
      <c r="XEY24" s="221"/>
      <c r="XEZ24" s="221"/>
      <c r="XFA24" s="221"/>
      <c r="XFB24" s="221"/>
      <c r="XFC24" s="221"/>
      <c r="XFD24" s="221"/>
    </row>
    <row r="25" ht="20" customHeight="1" spans="1:25">
      <c r="A25" s="119" t="s">
        <v>85</v>
      </c>
      <c r="B25" s="60">
        <v>100</v>
      </c>
      <c r="C25" s="183">
        <v>95</v>
      </c>
      <c r="D25" s="183">
        <v>95</v>
      </c>
      <c r="E25" s="195">
        <f t="shared" si="1"/>
        <v>1</v>
      </c>
      <c r="F25" s="183">
        <v>95</v>
      </c>
      <c r="G25" s="183"/>
      <c r="H25" s="183"/>
      <c r="I25" s="183">
        <v>82</v>
      </c>
      <c r="J25" s="183">
        <v>-5</v>
      </c>
      <c r="K25" s="183">
        <f t="shared" si="5"/>
        <v>90</v>
      </c>
      <c r="L25" s="67" t="s">
        <v>86</v>
      </c>
      <c r="M25" s="96">
        <v>0</v>
      </c>
      <c r="N25" s="207"/>
      <c r="O25" s="207"/>
      <c r="P25" s="166"/>
      <c r="Q25" s="70">
        <v>4500</v>
      </c>
      <c r="R25" s="96">
        <v>0</v>
      </c>
      <c r="S25" s="207">
        <v>0</v>
      </c>
      <c r="T25" s="207">
        <v>0</v>
      </c>
      <c r="U25" s="207">
        <v>0</v>
      </c>
      <c r="V25" s="207">
        <v>4500</v>
      </c>
      <c r="W25" s="105">
        <v>2862</v>
      </c>
      <c r="X25" s="105">
        <f t="shared" si="4"/>
        <v>-4093</v>
      </c>
      <c r="Y25" s="105">
        <v>407</v>
      </c>
    </row>
    <row r="26" ht="20" customHeight="1" spans="1:25">
      <c r="A26" s="119" t="s">
        <v>87</v>
      </c>
      <c r="B26" s="60">
        <v>55</v>
      </c>
      <c r="C26" s="183">
        <v>35</v>
      </c>
      <c r="D26" s="183">
        <v>34</v>
      </c>
      <c r="E26" s="195">
        <f t="shared" si="1"/>
        <v>0.971428571428571</v>
      </c>
      <c r="F26" s="183">
        <v>40</v>
      </c>
      <c r="G26" s="183"/>
      <c r="H26" s="183"/>
      <c r="I26" s="183">
        <v>33</v>
      </c>
      <c r="J26" s="183">
        <v>-5</v>
      </c>
      <c r="K26" s="183">
        <f t="shared" si="5"/>
        <v>35</v>
      </c>
      <c r="L26" s="67" t="s">
        <v>88</v>
      </c>
      <c r="M26" s="96">
        <v>0</v>
      </c>
      <c r="N26" s="183"/>
      <c r="O26" s="183"/>
      <c r="P26" s="166"/>
      <c r="Q26" s="70">
        <v>3704</v>
      </c>
      <c r="R26" s="96">
        <v>3704</v>
      </c>
      <c r="S26" s="70">
        <v>0</v>
      </c>
      <c r="T26" s="70">
        <v>3704</v>
      </c>
      <c r="U26" s="70">
        <v>0</v>
      </c>
      <c r="V26" s="70">
        <v>0</v>
      </c>
      <c r="W26" s="105">
        <v>2946</v>
      </c>
      <c r="X26" s="105">
        <f t="shared" si="4"/>
        <v>23</v>
      </c>
      <c r="Y26" s="105">
        <v>3727</v>
      </c>
    </row>
    <row r="27" ht="20" customHeight="1" spans="1:25">
      <c r="A27" s="119" t="s">
        <v>89</v>
      </c>
      <c r="B27" s="60">
        <v>150</v>
      </c>
      <c r="C27" s="183"/>
      <c r="D27" s="183"/>
      <c r="E27" s="195"/>
      <c r="F27" s="183">
        <v>150</v>
      </c>
      <c r="G27" s="183"/>
      <c r="H27" s="183"/>
      <c r="I27" s="183">
        <v>23</v>
      </c>
      <c r="J27" s="183">
        <v>-125</v>
      </c>
      <c r="K27" s="183">
        <f t="shared" si="5"/>
        <v>25</v>
      </c>
      <c r="L27" s="67" t="s">
        <v>90</v>
      </c>
      <c r="M27" s="96">
        <v>25</v>
      </c>
      <c r="N27" s="96">
        <f>SUM(N28:N29)</f>
        <v>0</v>
      </c>
      <c r="O27" s="96">
        <f>SUM(O28:O29)</f>
        <v>0</v>
      </c>
      <c r="P27" s="166"/>
      <c r="Q27" s="70">
        <v>25</v>
      </c>
      <c r="R27" s="96">
        <v>25</v>
      </c>
      <c r="S27" s="70">
        <v>0</v>
      </c>
      <c r="T27" s="70">
        <v>25</v>
      </c>
      <c r="U27" s="70"/>
      <c r="V27" s="70"/>
      <c r="W27" s="105"/>
      <c r="X27" s="105">
        <f t="shared" si="4"/>
        <v>6</v>
      </c>
      <c r="Y27" s="105">
        <v>31</v>
      </c>
    </row>
    <row r="28" ht="20" customHeight="1" spans="1:25">
      <c r="A28" s="119" t="s">
        <v>91</v>
      </c>
      <c r="B28" s="60"/>
      <c r="C28" s="183"/>
      <c r="D28" s="183"/>
      <c r="E28" s="195"/>
      <c r="F28" s="183"/>
      <c r="G28" s="183"/>
      <c r="H28" s="183"/>
      <c r="I28" s="183"/>
      <c r="J28" s="183"/>
      <c r="K28" s="183">
        <f t="shared" si="5"/>
        <v>0</v>
      </c>
      <c r="L28" s="208"/>
      <c r="M28" s="96"/>
      <c r="N28" s="183"/>
      <c r="O28" s="183"/>
      <c r="P28" s="166"/>
      <c r="Q28" s="70"/>
      <c r="R28" s="96"/>
      <c r="S28" s="96"/>
      <c r="T28" s="96"/>
      <c r="U28" s="96"/>
      <c r="V28" s="183"/>
      <c r="W28" s="105"/>
      <c r="X28" s="105"/>
      <c r="Y28" s="60"/>
    </row>
    <row r="29" ht="20" customHeight="1" spans="1:25">
      <c r="A29" s="67" t="s">
        <v>92</v>
      </c>
      <c r="B29" s="70">
        <v>350</v>
      </c>
      <c r="C29" s="70">
        <v>1110</v>
      </c>
      <c r="D29" s="183">
        <v>1116</v>
      </c>
      <c r="E29" s="195">
        <f t="shared" ref="E29:E32" si="7">D29/C29</f>
        <v>1.00540540540541</v>
      </c>
      <c r="F29" s="70">
        <v>350</v>
      </c>
      <c r="G29" s="70"/>
      <c r="H29" s="70"/>
      <c r="I29" s="70">
        <v>340</v>
      </c>
      <c r="J29" s="70">
        <v>-10</v>
      </c>
      <c r="K29" s="183">
        <f t="shared" si="5"/>
        <v>340</v>
      </c>
      <c r="L29" s="208"/>
      <c r="M29" s="96"/>
      <c r="N29" s="183"/>
      <c r="O29" s="183"/>
      <c r="P29" s="166"/>
      <c r="Q29" s="70"/>
      <c r="R29" s="96"/>
      <c r="S29" s="96"/>
      <c r="T29" s="96"/>
      <c r="U29" s="96"/>
      <c r="V29" s="183"/>
      <c r="W29" s="105"/>
      <c r="X29" s="105"/>
      <c r="Y29" s="60"/>
    </row>
    <row r="30" ht="20" customHeight="1" spans="1:25">
      <c r="A30" s="67" t="s">
        <v>93</v>
      </c>
      <c r="B30" s="70">
        <v>400</v>
      </c>
      <c r="C30" s="70">
        <v>210</v>
      </c>
      <c r="D30" s="183">
        <v>209</v>
      </c>
      <c r="E30" s="195">
        <f t="shared" si="7"/>
        <v>0.995238095238095</v>
      </c>
      <c r="F30" s="70">
        <v>350</v>
      </c>
      <c r="G30" s="70"/>
      <c r="H30" s="70"/>
      <c r="I30" s="70">
        <v>240</v>
      </c>
      <c r="J30" s="70">
        <v>60</v>
      </c>
      <c r="K30" s="183">
        <f t="shared" si="5"/>
        <v>410</v>
      </c>
      <c r="M30" s="96"/>
      <c r="N30" s="96"/>
      <c r="O30" s="96"/>
      <c r="P30" s="166"/>
      <c r="Q30" s="96"/>
      <c r="R30" s="96"/>
      <c r="S30" s="96"/>
      <c r="T30" s="96"/>
      <c r="U30" s="96"/>
      <c r="V30" s="96"/>
      <c r="W30" s="105"/>
      <c r="X30" s="105"/>
      <c r="Y30" s="60"/>
    </row>
    <row r="31" ht="20" customHeight="1" spans="1:25">
      <c r="A31" s="67" t="s">
        <v>94</v>
      </c>
      <c r="B31" s="70">
        <v>690</v>
      </c>
      <c r="C31" s="70">
        <v>80</v>
      </c>
      <c r="D31" s="183">
        <v>78</v>
      </c>
      <c r="E31" s="195">
        <f t="shared" si="7"/>
        <v>0.975</v>
      </c>
      <c r="F31" s="70">
        <v>895</v>
      </c>
      <c r="G31" s="70"/>
      <c r="H31" s="70"/>
      <c r="I31" s="70">
        <v>681</v>
      </c>
      <c r="J31" s="70">
        <f>280-160+10-5</f>
        <v>125</v>
      </c>
      <c r="K31" s="183">
        <f t="shared" si="5"/>
        <v>1020</v>
      </c>
      <c r="L31" s="209"/>
      <c r="M31" s="96"/>
      <c r="N31" s="183"/>
      <c r="O31" s="183"/>
      <c r="P31" s="166"/>
      <c r="Q31" s="70"/>
      <c r="R31" s="96"/>
      <c r="S31" s="96"/>
      <c r="T31" s="96"/>
      <c r="U31" s="96"/>
      <c r="V31" s="183"/>
      <c r="W31" s="105"/>
      <c r="X31" s="105"/>
      <c r="Y31" s="60"/>
    </row>
    <row r="32" ht="20" customHeight="1" spans="1:25">
      <c r="A32" s="67" t="s">
        <v>95</v>
      </c>
      <c r="B32" s="70">
        <v>80</v>
      </c>
      <c r="C32" s="70">
        <v>245</v>
      </c>
      <c r="D32" s="183">
        <f>39+206</f>
        <v>245</v>
      </c>
      <c r="E32" s="195">
        <f t="shared" si="7"/>
        <v>1</v>
      </c>
      <c r="F32" s="70">
        <v>50</v>
      </c>
      <c r="G32" s="70"/>
      <c r="H32" s="70"/>
      <c r="I32" s="70"/>
      <c r="J32" s="70">
        <v>-50</v>
      </c>
      <c r="K32" s="183">
        <f t="shared" si="5"/>
        <v>0</v>
      </c>
      <c r="L32" s="208"/>
      <c r="M32" s="96"/>
      <c r="N32" s="183"/>
      <c r="O32" s="183"/>
      <c r="P32" s="166"/>
      <c r="Q32" s="70"/>
      <c r="R32" s="96"/>
      <c r="S32" s="96"/>
      <c r="T32" s="96"/>
      <c r="U32" s="96"/>
      <c r="V32" s="183"/>
      <c r="W32" s="105"/>
      <c r="X32" s="105"/>
      <c r="Y32" s="60"/>
    </row>
    <row r="33" ht="20" customHeight="1" spans="1:25">
      <c r="A33" s="67" t="s">
        <v>96</v>
      </c>
      <c r="B33" s="70"/>
      <c r="C33" s="70"/>
      <c r="D33" s="183"/>
      <c r="E33" s="195"/>
      <c r="F33" s="70"/>
      <c r="G33" s="70"/>
      <c r="H33" s="70"/>
      <c r="I33" s="70"/>
      <c r="J33" s="70"/>
      <c r="K33" s="183">
        <f t="shared" si="5"/>
        <v>0</v>
      </c>
      <c r="L33" s="209"/>
      <c r="M33" s="96"/>
      <c r="N33" s="183"/>
      <c r="O33" s="183"/>
      <c r="P33" s="166"/>
      <c r="Q33" s="70"/>
      <c r="R33" s="96"/>
      <c r="S33" s="96"/>
      <c r="T33" s="96"/>
      <c r="U33" s="96"/>
      <c r="V33" s="183"/>
      <c r="W33" s="105"/>
      <c r="X33" s="105"/>
      <c r="Y33" s="60"/>
    </row>
    <row r="34" ht="20" customHeight="1" spans="1:25">
      <c r="A34" s="137" t="s">
        <v>97</v>
      </c>
      <c r="B34" s="60">
        <v>299029</v>
      </c>
      <c r="C34" s="60">
        <f>C35+C39+C61</f>
        <v>328155</v>
      </c>
      <c r="D34" s="60">
        <f>D35+D39+D61</f>
        <v>328636</v>
      </c>
      <c r="E34" s="195">
        <f t="shared" ref="E34:E41" si="8">D34/C34</f>
        <v>1.00146577074858</v>
      </c>
      <c r="F34" s="60">
        <f t="shared" ref="F34:K34" si="9">F35+F39+F61</f>
        <v>322216</v>
      </c>
      <c r="G34" s="60">
        <f t="shared" si="9"/>
        <v>0</v>
      </c>
      <c r="H34" s="60">
        <f t="shared" si="9"/>
        <v>0</v>
      </c>
      <c r="I34" s="60">
        <f t="shared" si="9"/>
        <v>311646</v>
      </c>
      <c r="J34" s="60">
        <f t="shared" si="9"/>
        <v>375</v>
      </c>
      <c r="K34" s="60">
        <f t="shared" si="9"/>
        <v>322591</v>
      </c>
      <c r="L34" s="67"/>
      <c r="M34" s="96"/>
      <c r="N34" s="70"/>
      <c r="O34" s="70"/>
      <c r="P34" s="166"/>
      <c r="Q34" s="70"/>
      <c r="R34" s="96"/>
      <c r="S34" s="96"/>
      <c r="T34" s="96"/>
      <c r="U34" s="96"/>
      <c r="V34" s="70"/>
      <c r="W34" s="105"/>
      <c r="X34" s="105"/>
      <c r="Y34" s="60"/>
    </row>
    <row r="35" ht="20" customHeight="1" spans="1:25">
      <c r="A35" s="137" t="s">
        <v>98</v>
      </c>
      <c r="B35" s="60">
        <v>2467</v>
      </c>
      <c r="C35" s="60">
        <f>SUM(C36:C38)</f>
        <v>2467</v>
      </c>
      <c r="D35" s="60">
        <f>SUM(D36:D38)</f>
        <v>2467</v>
      </c>
      <c r="E35" s="195">
        <f t="shared" si="8"/>
        <v>1</v>
      </c>
      <c r="F35" s="60">
        <f t="shared" ref="F35:K35" si="10">SUM(F36:F38)</f>
        <v>2467</v>
      </c>
      <c r="G35" s="60">
        <f t="shared" si="10"/>
        <v>0</v>
      </c>
      <c r="H35" s="60">
        <f t="shared" si="10"/>
        <v>0</v>
      </c>
      <c r="I35" s="60">
        <f t="shared" si="10"/>
        <v>2467</v>
      </c>
      <c r="J35" s="60">
        <f t="shared" si="10"/>
        <v>0</v>
      </c>
      <c r="K35" s="60">
        <f t="shared" si="10"/>
        <v>2467</v>
      </c>
      <c r="L35" s="209"/>
      <c r="M35" s="96"/>
      <c r="N35" s="183"/>
      <c r="O35" s="183"/>
      <c r="P35" s="166"/>
      <c r="Q35" s="70"/>
      <c r="R35" s="96"/>
      <c r="S35" s="96"/>
      <c r="T35" s="96"/>
      <c r="U35" s="96"/>
      <c r="V35" s="183"/>
      <c r="W35" s="105"/>
      <c r="X35" s="105"/>
      <c r="Y35" s="60"/>
    </row>
    <row r="36" ht="20" customHeight="1" spans="1:25">
      <c r="A36" s="155" t="s">
        <v>99</v>
      </c>
      <c r="B36" s="70">
        <v>527</v>
      </c>
      <c r="C36" s="70">
        <v>527</v>
      </c>
      <c r="D36" s="60">
        <v>527</v>
      </c>
      <c r="E36" s="195">
        <f t="shared" si="8"/>
        <v>1</v>
      </c>
      <c r="F36" s="60">
        <v>527</v>
      </c>
      <c r="G36" s="60"/>
      <c r="H36" s="60"/>
      <c r="I36" s="60">
        <v>527</v>
      </c>
      <c r="J36" s="60"/>
      <c r="K36" s="60">
        <v>527</v>
      </c>
      <c r="L36" s="209"/>
      <c r="M36" s="96"/>
      <c r="N36" s="183"/>
      <c r="O36" s="183"/>
      <c r="P36" s="166"/>
      <c r="Q36" s="70"/>
      <c r="R36" s="96"/>
      <c r="S36" s="96"/>
      <c r="T36" s="96"/>
      <c r="U36" s="96"/>
      <c r="V36" s="183"/>
      <c r="W36" s="105"/>
      <c r="X36" s="105"/>
      <c r="Y36" s="60"/>
    </row>
    <row r="37" ht="20" customHeight="1" spans="1:25">
      <c r="A37" s="155" t="s">
        <v>100</v>
      </c>
      <c r="B37" s="70">
        <v>196</v>
      </c>
      <c r="C37" s="70">
        <v>196</v>
      </c>
      <c r="D37" s="60">
        <v>196</v>
      </c>
      <c r="E37" s="195">
        <f t="shared" si="8"/>
        <v>1</v>
      </c>
      <c r="F37" s="60">
        <v>196</v>
      </c>
      <c r="G37" s="60"/>
      <c r="H37" s="60"/>
      <c r="I37" s="60">
        <v>196</v>
      </c>
      <c r="J37" s="60"/>
      <c r="K37" s="60">
        <v>196</v>
      </c>
      <c r="M37" s="96"/>
      <c r="N37" s="96"/>
      <c r="O37" s="96"/>
      <c r="P37" s="166"/>
      <c r="Q37" s="96"/>
      <c r="R37" s="96"/>
      <c r="S37" s="96"/>
      <c r="T37" s="96"/>
      <c r="U37" s="96"/>
      <c r="V37" s="96"/>
      <c r="W37" s="105"/>
      <c r="X37" s="105"/>
      <c r="Y37" s="60"/>
    </row>
    <row r="38" ht="20" customHeight="1" spans="1:25">
      <c r="A38" s="155" t="s">
        <v>101</v>
      </c>
      <c r="B38" s="70">
        <v>1744</v>
      </c>
      <c r="C38" s="70">
        <v>1744</v>
      </c>
      <c r="D38" s="60">
        <v>1744</v>
      </c>
      <c r="E38" s="195">
        <f t="shared" si="8"/>
        <v>1</v>
      </c>
      <c r="F38" s="60">
        <v>1744</v>
      </c>
      <c r="G38" s="60"/>
      <c r="H38" s="60"/>
      <c r="I38" s="60">
        <v>1744</v>
      </c>
      <c r="J38" s="60"/>
      <c r="K38" s="60">
        <v>1744</v>
      </c>
      <c r="L38" s="208"/>
      <c r="M38" s="96"/>
      <c r="N38" s="183"/>
      <c r="O38" s="183"/>
      <c r="P38" s="166"/>
      <c r="Q38" s="70"/>
      <c r="R38" s="96"/>
      <c r="S38" s="96"/>
      <c r="T38" s="96"/>
      <c r="U38" s="96"/>
      <c r="V38" s="183"/>
      <c r="W38" s="105"/>
      <c r="X38" s="105"/>
      <c r="Y38" s="60"/>
    </row>
    <row r="39" ht="20" customHeight="1" spans="1:25">
      <c r="A39" s="155" t="s">
        <v>102</v>
      </c>
      <c r="B39" s="152">
        <f t="shared" ref="B39:K39" si="11">SUM(B40:B60)</f>
        <v>118090</v>
      </c>
      <c r="C39" s="152">
        <f t="shared" si="11"/>
        <v>129248</v>
      </c>
      <c r="D39" s="152">
        <f t="shared" si="11"/>
        <v>128924</v>
      </c>
      <c r="E39" s="195">
        <f t="shared" si="8"/>
        <v>0.997493191384006</v>
      </c>
      <c r="F39" s="60">
        <f t="shared" si="11"/>
        <v>119749</v>
      </c>
      <c r="G39" s="60">
        <f t="shared" si="11"/>
        <v>0</v>
      </c>
      <c r="H39" s="60">
        <f t="shared" si="11"/>
        <v>0</v>
      </c>
      <c r="I39" s="60">
        <f t="shared" si="11"/>
        <v>116058</v>
      </c>
      <c r="J39" s="60">
        <f t="shared" si="11"/>
        <v>375</v>
      </c>
      <c r="K39" s="60">
        <f t="shared" si="11"/>
        <v>120124</v>
      </c>
      <c r="L39" s="209"/>
      <c r="M39" s="96"/>
      <c r="N39" s="183"/>
      <c r="O39" s="183"/>
      <c r="P39" s="166"/>
      <c r="Q39" s="70"/>
      <c r="R39" s="96"/>
      <c r="S39" s="96"/>
      <c r="T39" s="96"/>
      <c r="U39" s="96"/>
      <c r="V39" s="183"/>
      <c r="W39" s="105"/>
      <c r="X39" s="105"/>
      <c r="Y39" s="60"/>
    </row>
    <row r="40" ht="20" customHeight="1" spans="1:25">
      <c r="A40" s="201" t="s">
        <v>103</v>
      </c>
      <c r="B40" s="70">
        <v>67603</v>
      </c>
      <c r="C40" s="70">
        <v>75332</v>
      </c>
      <c r="D40" s="60">
        <v>75332</v>
      </c>
      <c r="E40" s="195">
        <f t="shared" si="8"/>
        <v>1</v>
      </c>
      <c r="F40" s="60">
        <f>75332-2848</f>
        <v>72484</v>
      </c>
      <c r="G40" s="60"/>
      <c r="H40" s="60"/>
      <c r="I40" s="60">
        <v>78212</v>
      </c>
      <c r="J40" s="60">
        <v>5728</v>
      </c>
      <c r="K40" s="60">
        <f>F40+J40</f>
        <v>78212</v>
      </c>
      <c r="L40" s="209"/>
      <c r="M40" s="96"/>
      <c r="N40" s="183"/>
      <c r="O40" s="183"/>
      <c r="P40" s="166"/>
      <c r="Q40" s="70"/>
      <c r="R40" s="96"/>
      <c r="S40" s="96"/>
      <c r="T40" s="96"/>
      <c r="U40" s="96"/>
      <c r="V40" s="183"/>
      <c r="W40" s="105"/>
      <c r="X40" s="105"/>
      <c r="Y40" s="60"/>
    </row>
    <row r="41" ht="20" customHeight="1" spans="1:25">
      <c r="A41" s="201" t="s">
        <v>104</v>
      </c>
      <c r="B41" s="70">
        <v>7097</v>
      </c>
      <c r="C41" s="70">
        <v>3014</v>
      </c>
      <c r="D41" s="60">
        <v>3014</v>
      </c>
      <c r="E41" s="195">
        <f t="shared" si="8"/>
        <v>1</v>
      </c>
      <c r="F41" s="60"/>
      <c r="G41" s="60"/>
      <c r="H41" s="60"/>
      <c r="I41" s="60"/>
      <c r="J41" s="60"/>
      <c r="K41" s="60">
        <f t="shared" ref="K41:K60" si="12">F41+J41</f>
        <v>0</v>
      </c>
      <c r="L41" s="208"/>
      <c r="M41" s="96"/>
      <c r="N41" s="183"/>
      <c r="O41" s="183"/>
      <c r="P41" s="166"/>
      <c r="Q41" s="70"/>
      <c r="R41" s="96"/>
      <c r="S41" s="96"/>
      <c r="T41" s="96"/>
      <c r="U41" s="96"/>
      <c r="V41" s="183"/>
      <c r="W41" s="105"/>
      <c r="X41" s="105"/>
      <c r="Y41" s="60"/>
    </row>
    <row r="42" ht="20" customHeight="1" spans="1:25">
      <c r="A42" s="201" t="s">
        <v>105</v>
      </c>
      <c r="B42" s="70"/>
      <c r="C42" s="70">
        <v>8226</v>
      </c>
      <c r="D42" s="60">
        <v>8226</v>
      </c>
      <c r="E42" s="195"/>
      <c r="F42" s="60"/>
      <c r="G42" s="60"/>
      <c r="H42" s="60"/>
      <c r="I42" s="60"/>
      <c r="J42" s="60"/>
      <c r="K42" s="60">
        <f t="shared" si="12"/>
        <v>0</v>
      </c>
      <c r="L42" s="208"/>
      <c r="M42" s="96"/>
      <c r="N42" s="183"/>
      <c r="O42" s="183"/>
      <c r="P42" s="166"/>
      <c r="Q42" s="70"/>
      <c r="R42" s="96"/>
      <c r="S42" s="96"/>
      <c r="T42" s="96"/>
      <c r="U42" s="96"/>
      <c r="V42" s="183"/>
      <c r="W42" s="105"/>
      <c r="X42" s="105"/>
      <c r="Y42" s="60"/>
    </row>
    <row r="43" ht="20" customHeight="1" spans="1:25">
      <c r="A43" s="201" t="s">
        <v>106</v>
      </c>
      <c r="B43" s="70">
        <v>9972</v>
      </c>
      <c r="C43" s="70">
        <v>11696</v>
      </c>
      <c r="D43" s="60">
        <v>11696</v>
      </c>
      <c r="E43" s="195">
        <f t="shared" ref="E43:E58" si="13">D43/C43</f>
        <v>1</v>
      </c>
      <c r="F43" s="60">
        <v>10303</v>
      </c>
      <c r="G43" s="60"/>
      <c r="H43" s="60"/>
      <c r="I43" s="60">
        <v>10691</v>
      </c>
      <c r="J43" s="60">
        <v>388</v>
      </c>
      <c r="K43" s="60">
        <f t="shared" si="12"/>
        <v>10691</v>
      </c>
      <c r="L43" s="208"/>
      <c r="M43" s="96"/>
      <c r="N43" s="183"/>
      <c r="O43" s="183"/>
      <c r="P43" s="166"/>
      <c r="Q43" s="70"/>
      <c r="R43" s="96"/>
      <c r="S43" s="96"/>
      <c r="T43" s="96"/>
      <c r="U43" s="96"/>
      <c r="V43" s="183"/>
      <c r="W43" s="105"/>
      <c r="X43" s="105"/>
      <c r="Y43" s="60"/>
    </row>
    <row r="44" ht="20" customHeight="1" spans="1:25">
      <c r="A44" s="201" t="s">
        <v>107</v>
      </c>
      <c r="B44" s="70">
        <v>8944</v>
      </c>
      <c r="C44" s="70">
        <v>9444</v>
      </c>
      <c r="D44" s="60">
        <v>9444</v>
      </c>
      <c r="E44" s="195">
        <f t="shared" si="13"/>
        <v>1</v>
      </c>
      <c r="F44" s="60">
        <f>9444+1619</f>
        <v>11063</v>
      </c>
      <c r="G44" s="60"/>
      <c r="H44" s="60"/>
      <c r="I44" s="60">
        <v>11063</v>
      </c>
      <c r="J44" s="60">
        <v>1692</v>
      </c>
      <c r="K44" s="60">
        <f t="shared" si="12"/>
        <v>12755</v>
      </c>
      <c r="L44" s="208"/>
      <c r="M44" s="96"/>
      <c r="N44" s="183"/>
      <c r="O44" s="183"/>
      <c r="P44" s="166"/>
      <c r="Q44" s="70"/>
      <c r="R44" s="96"/>
      <c r="S44" s="96"/>
      <c r="T44" s="96"/>
      <c r="U44" s="96"/>
      <c r="V44" s="183"/>
      <c r="W44" s="105"/>
      <c r="X44" s="105"/>
      <c r="Y44" s="60"/>
    </row>
    <row r="45" ht="20" customHeight="1" spans="1:25">
      <c r="A45" s="201" t="s">
        <v>108</v>
      </c>
      <c r="B45" s="70"/>
      <c r="C45" s="70">
        <v>1500</v>
      </c>
      <c r="D45" s="60">
        <v>1176</v>
      </c>
      <c r="E45" s="195">
        <f t="shared" si="13"/>
        <v>0.784</v>
      </c>
      <c r="F45" s="60"/>
      <c r="G45" s="60"/>
      <c r="H45" s="60"/>
      <c r="I45" s="60"/>
      <c r="J45" s="60"/>
      <c r="K45" s="60">
        <f t="shared" si="12"/>
        <v>0</v>
      </c>
      <c r="L45" s="209"/>
      <c r="M45" s="96"/>
      <c r="N45" s="183"/>
      <c r="O45" s="183"/>
      <c r="P45" s="166"/>
      <c r="Q45" s="70"/>
      <c r="R45" s="96"/>
      <c r="S45" s="96"/>
      <c r="T45" s="96"/>
      <c r="U45" s="96"/>
      <c r="V45" s="183"/>
      <c r="W45" s="105"/>
      <c r="X45" s="105"/>
      <c r="Y45" s="60"/>
    </row>
    <row r="46" ht="20" customHeight="1" spans="1:25">
      <c r="A46" s="67" t="s">
        <v>109</v>
      </c>
      <c r="B46" s="70">
        <v>576</v>
      </c>
      <c r="C46" s="70">
        <v>576</v>
      </c>
      <c r="D46" s="60">
        <v>576</v>
      </c>
      <c r="E46" s="195">
        <f t="shared" si="13"/>
        <v>1</v>
      </c>
      <c r="F46" s="60">
        <v>576</v>
      </c>
      <c r="G46" s="60"/>
      <c r="H46" s="60"/>
      <c r="I46" s="60">
        <v>576</v>
      </c>
      <c r="J46" s="60"/>
      <c r="K46" s="60">
        <f t="shared" si="12"/>
        <v>576</v>
      </c>
      <c r="M46" s="96"/>
      <c r="N46" s="70"/>
      <c r="O46" s="70"/>
      <c r="P46" s="166"/>
      <c r="Q46" s="70"/>
      <c r="R46" s="96"/>
      <c r="S46" s="70"/>
      <c r="T46" s="70"/>
      <c r="U46" s="70"/>
      <c r="V46" s="70"/>
      <c r="W46" s="105"/>
      <c r="X46" s="105"/>
      <c r="Y46" s="60"/>
    </row>
    <row r="47" ht="20" customHeight="1" spans="1:25">
      <c r="A47" s="196" t="s">
        <v>110</v>
      </c>
      <c r="B47" s="70">
        <v>6375</v>
      </c>
      <c r="C47" s="70">
        <v>6375</v>
      </c>
      <c r="D47" s="60">
        <v>6375</v>
      </c>
      <c r="E47" s="195">
        <f t="shared" si="13"/>
        <v>1</v>
      </c>
      <c r="F47" s="60">
        <v>6375</v>
      </c>
      <c r="G47" s="60"/>
      <c r="H47" s="60"/>
      <c r="I47" s="60">
        <v>6375</v>
      </c>
      <c r="J47" s="60"/>
      <c r="K47" s="60">
        <f t="shared" si="12"/>
        <v>6375</v>
      </c>
      <c r="L47" s="208"/>
      <c r="M47" s="96"/>
      <c r="N47" s="183"/>
      <c r="O47" s="183"/>
      <c r="P47" s="166"/>
      <c r="Q47" s="70"/>
      <c r="R47" s="96"/>
      <c r="S47" s="96"/>
      <c r="T47" s="96"/>
      <c r="U47" s="96"/>
      <c r="V47" s="215"/>
      <c r="W47" s="105"/>
      <c r="X47" s="105"/>
      <c r="Y47" s="60"/>
    </row>
    <row r="48" ht="20" customHeight="1" spans="1:25">
      <c r="A48" s="196" t="s">
        <v>111</v>
      </c>
      <c r="B48" s="70">
        <v>2496</v>
      </c>
      <c r="C48" s="70">
        <v>2496</v>
      </c>
      <c r="D48" s="60">
        <v>2496</v>
      </c>
      <c r="E48" s="195">
        <f t="shared" si="13"/>
        <v>1</v>
      </c>
      <c r="F48" s="60">
        <v>2496</v>
      </c>
      <c r="G48" s="60"/>
      <c r="H48" s="60"/>
      <c r="I48" s="60">
        <v>2496</v>
      </c>
      <c r="J48" s="60"/>
      <c r="K48" s="60">
        <f t="shared" si="12"/>
        <v>2496</v>
      </c>
      <c r="L48" s="209"/>
      <c r="M48" s="96"/>
      <c r="N48" s="183"/>
      <c r="O48" s="183"/>
      <c r="P48" s="166"/>
      <c r="Q48" s="70"/>
      <c r="R48" s="96"/>
      <c r="S48" s="96"/>
      <c r="T48" s="96"/>
      <c r="U48" s="96"/>
      <c r="V48" s="216"/>
      <c r="W48" s="105"/>
      <c r="X48" s="105"/>
      <c r="Y48" s="60"/>
    </row>
    <row r="49" ht="20" customHeight="1" spans="1:25">
      <c r="A49" s="201" t="s">
        <v>112</v>
      </c>
      <c r="B49" s="70">
        <v>1656</v>
      </c>
      <c r="C49" s="70">
        <v>1656</v>
      </c>
      <c r="D49" s="60">
        <v>1656</v>
      </c>
      <c r="E49" s="195">
        <f t="shared" si="13"/>
        <v>1</v>
      </c>
      <c r="F49" s="60">
        <v>1656</v>
      </c>
      <c r="G49" s="60"/>
      <c r="H49" s="60"/>
      <c r="I49" s="60">
        <v>1656</v>
      </c>
      <c r="J49" s="60"/>
      <c r="K49" s="60">
        <f t="shared" si="12"/>
        <v>1656</v>
      </c>
      <c r="L49" s="208"/>
      <c r="M49" s="96"/>
      <c r="N49" s="183"/>
      <c r="O49" s="183"/>
      <c r="P49" s="166"/>
      <c r="Q49" s="70"/>
      <c r="R49" s="96"/>
      <c r="S49" s="96"/>
      <c r="T49" s="96"/>
      <c r="U49" s="96"/>
      <c r="V49" s="216"/>
      <c r="W49" s="105"/>
      <c r="X49" s="105"/>
      <c r="Y49" s="60"/>
    </row>
    <row r="50" ht="20" customHeight="1" spans="1:25">
      <c r="A50" s="201" t="s">
        <v>113</v>
      </c>
      <c r="B50" s="70">
        <v>1173</v>
      </c>
      <c r="C50" s="70">
        <v>1173</v>
      </c>
      <c r="D50" s="60">
        <v>1173</v>
      </c>
      <c r="E50" s="195">
        <f t="shared" si="13"/>
        <v>1</v>
      </c>
      <c r="F50" s="60">
        <v>1173</v>
      </c>
      <c r="G50" s="60"/>
      <c r="H50" s="60"/>
      <c r="I50" s="60">
        <v>1173</v>
      </c>
      <c r="J50" s="60"/>
      <c r="K50" s="60">
        <f t="shared" si="12"/>
        <v>1173</v>
      </c>
      <c r="L50" s="209"/>
      <c r="M50" s="96"/>
      <c r="N50" s="183"/>
      <c r="O50" s="183"/>
      <c r="P50" s="166"/>
      <c r="Q50" s="70"/>
      <c r="R50" s="96"/>
      <c r="S50" s="96"/>
      <c r="T50" s="96"/>
      <c r="U50" s="96"/>
      <c r="V50" s="216"/>
      <c r="W50" s="105"/>
      <c r="X50" s="105"/>
      <c r="Y50" s="60"/>
    </row>
    <row r="51" ht="20" customHeight="1" spans="1:25">
      <c r="A51" s="201" t="s">
        <v>114</v>
      </c>
      <c r="B51" s="70">
        <v>41</v>
      </c>
      <c r="C51" s="70">
        <v>41</v>
      </c>
      <c r="D51" s="60">
        <v>41</v>
      </c>
      <c r="E51" s="195">
        <f t="shared" si="13"/>
        <v>1</v>
      </c>
      <c r="F51" s="60">
        <v>41</v>
      </c>
      <c r="G51" s="60"/>
      <c r="H51" s="60"/>
      <c r="I51" s="60">
        <v>41</v>
      </c>
      <c r="J51" s="60"/>
      <c r="K51" s="60">
        <f t="shared" si="12"/>
        <v>41</v>
      </c>
      <c r="L51" s="209"/>
      <c r="M51" s="96"/>
      <c r="N51" s="183"/>
      <c r="O51" s="183"/>
      <c r="P51" s="166"/>
      <c r="Q51" s="70"/>
      <c r="R51" s="96"/>
      <c r="S51" s="96"/>
      <c r="T51" s="96"/>
      <c r="U51" s="96"/>
      <c r="V51" s="216"/>
      <c r="W51" s="105"/>
      <c r="X51" s="105"/>
      <c r="Y51" s="60"/>
    </row>
    <row r="52" ht="20" customHeight="1" spans="1:25">
      <c r="A52" s="67" t="s">
        <v>115</v>
      </c>
      <c r="B52" s="70">
        <v>188</v>
      </c>
      <c r="C52" s="70">
        <v>188</v>
      </c>
      <c r="D52" s="60">
        <v>188</v>
      </c>
      <c r="E52" s="195">
        <f t="shared" si="13"/>
        <v>1</v>
      </c>
      <c r="F52" s="60">
        <v>188</v>
      </c>
      <c r="G52" s="60"/>
      <c r="H52" s="60"/>
      <c r="I52" s="60">
        <v>188</v>
      </c>
      <c r="J52" s="60"/>
      <c r="K52" s="60">
        <f t="shared" si="12"/>
        <v>188</v>
      </c>
      <c r="L52" s="125"/>
      <c r="M52" s="96"/>
      <c r="N52" s="70"/>
      <c r="O52" s="70"/>
      <c r="P52" s="166"/>
      <c r="Q52" s="70"/>
      <c r="R52" s="96"/>
      <c r="S52" s="70"/>
      <c r="T52" s="70"/>
      <c r="U52" s="70"/>
      <c r="V52" s="217"/>
      <c r="W52" s="105"/>
      <c r="X52" s="105"/>
      <c r="Y52" s="60"/>
    </row>
    <row r="53" ht="20" customHeight="1" spans="1:25">
      <c r="A53" s="201" t="s">
        <v>116</v>
      </c>
      <c r="B53" s="70">
        <v>15</v>
      </c>
      <c r="C53" s="70">
        <v>15</v>
      </c>
      <c r="D53" s="60">
        <v>15</v>
      </c>
      <c r="E53" s="195">
        <f t="shared" si="13"/>
        <v>1</v>
      </c>
      <c r="F53" s="60">
        <v>15</v>
      </c>
      <c r="G53" s="60"/>
      <c r="H53" s="60"/>
      <c r="I53" s="60">
        <v>15</v>
      </c>
      <c r="J53" s="60"/>
      <c r="K53" s="60">
        <f t="shared" si="12"/>
        <v>15</v>
      </c>
      <c r="L53" s="67"/>
      <c r="M53" s="96"/>
      <c r="N53" s="70"/>
      <c r="O53" s="70"/>
      <c r="P53" s="166"/>
      <c r="Q53" s="70"/>
      <c r="R53" s="96"/>
      <c r="S53" s="96"/>
      <c r="T53" s="96"/>
      <c r="U53" s="96"/>
      <c r="V53" s="217"/>
      <c r="W53" s="105"/>
      <c r="X53" s="105"/>
      <c r="Y53" s="60"/>
    </row>
    <row r="54" ht="20" customHeight="1" spans="1:25">
      <c r="A54" s="155" t="s">
        <v>117</v>
      </c>
      <c r="B54" s="70">
        <v>337</v>
      </c>
      <c r="C54" s="70">
        <v>337</v>
      </c>
      <c r="D54" s="60">
        <v>337</v>
      </c>
      <c r="E54" s="195">
        <f t="shared" si="13"/>
        <v>1</v>
      </c>
      <c r="F54" s="60">
        <v>337</v>
      </c>
      <c r="G54" s="60"/>
      <c r="H54" s="60"/>
      <c r="I54" s="60">
        <v>337</v>
      </c>
      <c r="J54" s="60"/>
      <c r="K54" s="60">
        <f t="shared" si="12"/>
        <v>337</v>
      </c>
      <c r="L54" s="67"/>
      <c r="M54" s="96"/>
      <c r="N54" s="70"/>
      <c r="O54" s="70"/>
      <c r="P54" s="166"/>
      <c r="Q54" s="70"/>
      <c r="R54" s="96"/>
      <c r="S54" s="96"/>
      <c r="T54" s="96"/>
      <c r="U54" s="96"/>
      <c r="V54" s="217"/>
      <c r="W54" s="105"/>
      <c r="X54" s="105"/>
      <c r="Y54" s="60"/>
    </row>
    <row r="55" ht="20" customHeight="1" spans="1:25">
      <c r="A55" s="67" t="s">
        <v>118</v>
      </c>
      <c r="B55" s="70">
        <v>813</v>
      </c>
      <c r="C55" s="70">
        <v>813</v>
      </c>
      <c r="D55" s="60">
        <v>813</v>
      </c>
      <c r="E55" s="195">
        <f t="shared" si="13"/>
        <v>1</v>
      </c>
      <c r="F55" s="60">
        <v>813</v>
      </c>
      <c r="G55" s="60"/>
      <c r="H55" s="60"/>
      <c r="I55" s="60">
        <v>813</v>
      </c>
      <c r="J55" s="60"/>
      <c r="K55" s="60">
        <f t="shared" si="12"/>
        <v>813</v>
      </c>
      <c r="L55" s="67"/>
      <c r="M55" s="96"/>
      <c r="N55" s="70"/>
      <c r="O55" s="70"/>
      <c r="P55" s="166"/>
      <c r="Q55" s="70"/>
      <c r="R55" s="96"/>
      <c r="S55" s="96"/>
      <c r="T55" s="96"/>
      <c r="U55" s="96"/>
      <c r="V55" s="217"/>
      <c r="W55" s="105"/>
      <c r="X55" s="105"/>
      <c r="Y55" s="60"/>
    </row>
    <row r="56" ht="20" customHeight="1" spans="1:25">
      <c r="A56" s="201" t="s">
        <v>119</v>
      </c>
      <c r="B56" s="70">
        <v>48</v>
      </c>
      <c r="C56" s="70">
        <v>48</v>
      </c>
      <c r="D56" s="60">
        <v>48</v>
      </c>
      <c r="E56" s="195">
        <f t="shared" si="13"/>
        <v>1</v>
      </c>
      <c r="F56" s="60">
        <v>48</v>
      </c>
      <c r="G56" s="60"/>
      <c r="H56" s="60"/>
      <c r="I56" s="60">
        <v>48</v>
      </c>
      <c r="J56" s="60"/>
      <c r="K56" s="60">
        <f t="shared" si="12"/>
        <v>48</v>
      </c>
      <c r="L56" s="67"/>
      <c r="M56" s="96"/>
      <c r="N56" s="70"/>
      <c r="O56" s="70"/>
      <c r="P56" s="166"/>
      <c r="Q56" s="70"/>
      <c r="R56" s="96"/>
      <c r="S56" s="96"/>
      <c r="T56" s="96"/>
      <c r="U56" s="96"/>
      <c r="V56" s="217"/>
      <c r="W56" s="105"/>
      <c r="X56" s="105"/>
      <c r="Y56" s="60"/>
    </row>
    <row r="57" ht="20" customHeight="1" spans="1:25">
      <c r="A57" s="196" t="s">
        <v>120</v>
      </c>
      <c r="B57" s="70">
        <v>756</v>
      </c>
      <c r="C57" s="70">
        <v>756</v>
      </c>
      <c r="D57" s="60">
        <v>756</v>
      </c>
      <c r="E57" s="195">
        <f t="shared" si="13"/>
        <v>1</v>
      </c>
      <c r="F57" s="60">
        <v>756</v>
      </c>
      <c r="G57" s="60"/>
      <c r="H57" s="60"/>
      <c r="I57" s="60">
        <v>756</v>
      </c>
      <c r="J57" s="60"/>
      <c r="K57" s="60">
        <f t="shared" si="12"/>
        <v>756</v>
      </c>
      <c r="L57" s="67"/>
      <c r="M57" s="96"/>
      <c r="N57" s="70"/>
      <c r="O57" s="70"/>
      <c r="P57" s="166"/>
      <c r="Q57" s="70"/>
      <c r="R57" s="96"/>
      <c r="S57" s="96"/>
      <c r="T57" s="96"/>
      <c r="U57" s="96"/>
      <c r="V57" s="217"/>
      <c r="W57" s="105"/>
      <c r="X57" s="105"/>
      <c r="Y57" s="60"/>
    </row>
    <row r="58" ht="20" customHeight="1" spans="1:25">
      <c r="A58" s="196" t="s">
        <v>121</v>
      </c>
      <c r="B58" s="70"/>
      <c r="C58" s="70">
        <v>2244</v>
      </c>
      <c r="D58" s="60">
        <v>2244</v>
      </c>
      <c r="E58" s="195">
        <f t="shared" si="13"/>
        <v>1</v>
      </c>
      <c r="F58" s="60"/>
      <c r="G58" s="60"/>
      <c r="H58" s="60"/>
      <c r="I58" s="60"/>
      <c r="J58" s="60">
        <v>2374</v>
      </c>
      <c r="K58" s="60">
        <f t="shared" si="12"/>
        <v>2374</v>
      </c>
      <c r="M58" s="96"/>
      <c r="N58" s="96"/>
      <c r="O58" s="96"/>
      <c r="P58" s="166"/>
      <c r="Q58" s="96"/>
      <c r="R58" s="96"/>
      <c r="S58" s="96"/>
      <c r="T58" s="96"/>
      <c r="U58" s="96"/>
      <c r="V58" s="218"/>
      <c r="W58" s="105"/>
      <c r="X58" s="105"/>
      <c r="Y58" s="60"/>
    </row>
    <row r="59" ht="20" customHeight="1" spans="1:25">
      <c r="A59" s="196" t="s">
        <v>122</v>
      </c>
      <c r="B59" s="70"/>
      <c r="C59" s="70">
        <v>3318</v>
      </c>
      <c r="D59" s="60">
        <v>3318</v>
      </c>
      <c r="E59" s="195"/>
      <c r="F59" s="60">
        <f>88+1337</f>
        <v>1425</v>
      </c>
      <c r="G59" s="60"/>
      <c r="H59" s="60"/>
      <c r="I59" s="60">
        <v>1618</v>
      </c>
      <c r="J59" s="60">
        <v>193</v>
      </c>
      <c r="K59" s="60">
        <f t="shared" si="12"/>
        <v>1618</v>
      </c>
      <c r="L59" s="67"/>
      <c r="M59" s="96"/>
      <c r="N59" s="70"/>
      <c r="O59" s="70"/>
      <c r="P59" s="166"/>
      <c r="Q59" s="70"/>
      <c r="R59" s="96"/>
      <c r="S59" s="96"/>
      <c r="T59" s="96"/>
      <c r="U59" s="96"/>
      <c r="V59" s="219"/>
      <c r="W59" s="105"/>
      <c r="X59" s="105"/>
      <c r="Y59" s="60"/>
    </row>
    <row r="60" ht="20" customHeight="1" spans="1:25">
      <c r="A60" s="201" t="s">
        <v>123</v>
      </c>
      <c r="B60" s="70">
        <v>10000</v>
      </c>
      <c r="C60" s="70">
        <v>0</v>
      </c>
      <c r="D60" s="60"/>
      <c r="E60" s="195"/>
      <c r="F60" s="60">
        <v>10000</v>
      </c>
      <c r="G60" s="60"/>
      <c r="H60" s="60"/>
      <c r="I60" s="60"/>
      <c r="J60" s="60">
        <f>-10000</f>
        <v>-10000</v>
      </c>
      <c r="K60" s="60">
        <f t="shared" si="12"/>
        <v>0</v>
      </c>
      <c r="L60" s="67"/>
      <c r="M60" s="96"/>
      <c r="N60" s="70"/>
      <c r="O60" s="70"/>
      <c r="P60" s="166"/>
      <c r="Q60" s="70"/>
      <c r="R60" s="96"/>
      <c r="S60" s="96"/>
      <c r="T60" s="96"/>
      <c r="U60" s="96"/>
      <c r="V60" s="70"/>
      <c r="W60" s="105"/>
      <c r="X60" s="105"/>
      <c r="Y60" s="60"/>
    </row>
    <row r="61" ht="20" customHeight="1" spans="1:25">
      <c r="A61" s="201" t="s">
        <v>124</v>
      </c>
      <c r="B61" s="60">
        <v>178472</v>
      </c>
      <c r="C61" s="60">
        <f t="shared" ref="C61:J61" si="14">SUM(C62:C81)</f>
        <v>196440</v>
      </c>
      <c r="D61" s="60">
        <f t="shared" si="14"/>
        <v>197245</v>
      </c>
      <c r="E61" s="195">
        <f t="shared" ref="E61:E75" si="15">D61/C61</f>
        <v>1.00409794339238</v>
      </c>
      <c r="F61" s="60">
        <f t="shared" si="14"/>
        <v>200000</v>
      </c>
      <c r="G61" s="60">
        <f t="shared" si="14"/>
        <v>0</v>
      </c>
      <c r="H61" s="60">
        <f t="shared" si="14"/>
        <v>0</v>
      </c>
      <c r="I61" s="60">
        <f t="shared" si="14"/>
        <v>193121</v>
      </c>
      <c r="J61" s="60">
        <f t="shared" si="14"/>
        <v>0</v>
      </c>
      <c r="K61" s="60">
        <f t="shared" ref="K61:K91" si="16">F61+J61</f>
        <v>200000</v>
      </c>
      <c r="L61" s="67"/>
      <c r="M61" s="96"/>
      <c r="N61" s="70"/>
      <c r="O61" s="70"/>
      <c r="P61" s="166"/>
      <c r="Q61" s="70"/>
      <c r="R61" s="96"/>
      <c r="S61" s="96"/>
      <c r="T61" s="96"/>
      <c r="U61" s="96"/>
      <c r="V61" s="70"/>
      <c r="W61" s="105"/>
      <c r="X61" s="105"/>
      <c r="Y61" s="60"/>
    </row>
    <row r="62" ht="20" customHeight="1" spans="1:26">
      <c r="A62" s="67" t="s">
        <v>125</v>
      </c>
      <c r="B62" s="70">
        <v>200</v>
      </c>
      <c r="C62" s="70">
        <v>80</v>
      </c>
      <c r="D62" s="70">
        <v>97</v>
      </c>
      <c r="E62" s="195">
        <f t="shared" si="15"/>
        <v>1.2125</v>
      </c>
      <c r="F62" s="70">
        <v>100</v>
      </c>
      <c r="G62" s="70"/>
      <c r="H62" s="70"/>
      <c r="I62" s="70">
        <v>119</v>
      </c>
      <c r="J62" s="70">
        <v>50</v>
      </c>
      <c r="K62" s="60">
        <f t="shared" si="16"/>
        <v>150</v>
      </c>
      <c r="L62" s="67"/>
      <c r="M62" s="96"/>
      <c r="N62" s="70"/>
      <c r="O62" s="70"/>
      <c r="P62" s="166"/>
      <c r="Q62" s="70"/>
      <c r="R62" s="96"/>
      <c r="S62" s="96"/>
      <c r="T62" s="96"/>
      <c r="U62" s="96"/>
      <c r="V62" s="70"/>
      <c r="W62" s="105"/>
      <c r="X62" s="105"/>
      <c r="Y62" s="60"/>
      <c r="Z62" s="107">
        <v>119</v>
      </c>
    </row>
    <row r="63" ht="20" customHeight="1" spans="1:25">
      <c r="A63" s="67" t="s">
        <v>126</v>
      </c>
      <c r="B63" s="70">
        <v>25</v>
      </c>
      <c r="C63" s="70"/>
      <c r="D63" s="70"/>
      <c r="E63" s="195"/>
      <c r="F63" s="70"/>
      <c r="G63" s="70"/>
      <c r="H63" s="70"/>
      <c r="I63" s="70"/>
      <c r="J63" s="70"/>
      <c r="K63" s="60">
        <f t="shared" si="16"/>
        <v>0</v>
      </c>
      <c r="L63" s="67"/>
      <c r="M63" s="96"/>
      <c r="N63" s="70"/>
      <c r="O63" s="70"/>
      <c r="P63" s="166"/>
      <c r="Q63" s="70"/>
      <c r="R63" s="96"/>
      <c r="S63" s="96"/>
      <c r="T63" s="96"/>
      <c r="U63" s="96"/>
      <c r="V63" s="70"/>
      <c r="W63" s="105"/>
      <c r="X63" s="105"/>
      <c r="Y63" s="60"/>
    </row>
    <row r="64" ht="20" customHeight="1" spans="1:26">
      <c r="A64" s="24" t="s">
        <v>127</v>
      </c>
      <c r="B64" s="70">
        <v>993</v>
      </c>
      <c r="C64" s="70">
        <v>880</v>
      </c>
      <c r="D64" s="70">
        <v>880</v>
      </c>
      <c r="E64" s="195">
        <f t="shared" si="15"/>
        <v>1</v>
      </c>
      <c r="F64" s="70">
        <v>880</v>
      </c>
      <c r="G64" s="70"/>
      <c r="H64" s="70"/>
      <c r="I64" s="70">
        <v>786</v>
      </c>
      <c r="J64" s="70">
        <v>-90</v>
      </c>
      <c r="K64" s="60">
        <f t="shared" si="16"/>
        <v>790</v>
      </c>
      <c r="L64" s="67"/>
      <c r="M64" s="96"/>
      <c r="N64" s="70"/>
      <c r="O64" s="70"/>
      <c r="P64" s="166"/>
      <c r="Q64" s="70"/>
      <c r="R64" s="96"/>
      <c r="S64" s="96"/>
      <c r="T64" s="96"/>
      <c r="U64" s="96"/>
      <c r="V64" s="70"/>
      <c r="W64" s="105"/>
      <c r="X64" s="105"/>
      <c r="Y64" s="60"/>
      <c r="Z64" s="107">
        <v>786</v>
      </c>
    </row>
    <row r="65" ht="20" customHeight="1" spans="1:26">
      <c r="A65" s="24" t="s">
        <v>128</v>
      </c>
      <c r="B65" s="70">
        <v>16200</v>
      </c>
      <c r="C65" s="70">
        <v>18650</v>
      </c>
      <c r="D65" s="70">
        <v>18645</v>
      </c>
      <c r="E65" s="195">
        <f t="shared" si="15"/>
        <v>0.999731903485255</v>
      </c>
      <c r="F65" s="70">
        <v>18500</v>
      </c>
      <c r="G65" s="70"/>
      <c r="H65" s="70"/>
      <c r="I65" s="70">
        <v>20518</v>
      </c>
      <c r="J65" s="70">
        <v>2400</v>
      </c>
      <c r="K65" s="60">
        <f t="shared" si="16"/>
        <v>20900</v>
      </c>
      <c r="L65" s="67"/>
      <c r="M65" s="96"/>
      <c r="N65" s="70"/>
      <c r="O65" s="70"/>
      <c r="P65" s="166"/>
      <c r="Q65" s="70"/>
      <c r="R65" s="96"/>
      <c r="S65" s="96"/>
      <c r="T65" s="96"/>
      <c r="U65" s="96"/>
      <c r="V65" s="70"/>
      <c r="W65" s="105"/>
      <c r="X65" s="105"/>
      <c r="Y65" s="60"/>
      <c r="Z65" s="107">
        <v>20518</v>
      </c>
    </row>
    <row r="66" ht="20" customHeight="1" spans="1:26">
      <c r="A66" s="24" t="s">
        <v>129</v>
      </c>
      <c r="B66" s="70">
        <v>20</v>
      </c>
      <c r="C66" s="70">
        <v>20</v>
      </c>
      <c r="D66" s="70">
        <v>15</v>
      </c>
      <c r="E66" s="195">
        <f t="shared" si="15"/>
        <v>0.75</v>
      </c>
      <c r="F66" s="70">
        <v>20</v>
      </c>
      <c r="G66" s="70"/>
      <c r="H66" s="70"/>
      <c r="I66" s="70">
        <v>20</v>
      </c>
      <c r="J66" s="70"/>
      <c r="K66" s="60">
        <f t="shared" si="16"/>
        <v>20</v>
      </c>
      <c r="L66" s="67"/>
      <c r="M66" s="96"/>
      <c r="N66" s="70"/>
      <c r="O66" s="70"/>
      <c r="P66" s="166"/>
      <c r="Q66" s="70"/>
      <c r="R66" s="96"/>
      <c r="S66" s="96"/>
      <c r="T66" s="96"/>
      <c r="U66" s="96"/>
      <c r="V66" s="70"/>
      <c r="W66" s="105"/>
      <c r="X66" s="105"/>
      <c r="Y66" s="60"/>
      <c r="Z66" s="107">
        <v>20</v>
      </c>
    </row>
    <row r="67" ht="20" customHeight="1" spans="1:26">
      <c r="A67" s="24" t="s">
        <v>130</v>
      </c>
      <c r="B67" s="70">
        <v>2059</v>
      </c>
      <c r="C67" s="70">
        <v>2770</v>
      </c>
      <c r="D67" s="70">
        <v>2801</v>
      </c>
      <c r="E67" s="195">
        <f t="shared" si="15"/>
        <v>1.01119133574007</v>
      </c>
      <c r="F67" s="70">
        <v>2500</v>
      </c>
      <c r="G67" s="70"/>
      <c r="H67" s="70"/>
      <c r="I67" s="70">
        <v>745</v>
      </c>
      <c r="J67" s="70">
        <v>-1750</v>
      </c>
      <c r="K67" s="60">
        <f t="shared" si="16"/>
        <v>750</v>
      </c>
      <c r="L67" s="67"/>
      <c r="M67" s="96"/>
      <c r="N67" s="70"/>
      <c r="O67" s="70"/>
      <c r="P67" s="166"/>
      <c r="Q67" s="70"/>
      <c r="R67" s="96"/>
      <c r="S67" s="96"/>
      <c r="T67" s="96"/>
      <c r="U67" s="96"/>
      <c r="V67" s="70"/>
      <c r="W67" s="105"/>
      <c r="X67" s="105"/>
      <c r="Y67" s="60"/>
      <c r="Z67" s="107">
        <v>745</v>
      </c>
    </row>
    <row r="68" ht="20" customHeight="1" spans="1:26">
      <c r="A68" s="24" t="s">
        <v>131</v>
      </c>
      <c r="B68" s="70">
        <v>26894</v>
      </c>
      <c r="C68" s="70">
        <v>30500</v>
      </c>
      <c r="D68" s="70">
        <v>29936</v>
      </c>
      <c r="E68" s="195">
        <f t="shared" si="15"/>
        <v>0.981508196721312</v>
      </c>
      <c r="F68" s="70">
        <v>30000</v>
      </c>
      <c r="G68" s="70"/>
      <c r="H68" s="70"/>
      <c r="I68" s="70">
        <v>25548</v>
      </c>
      <c r="J68" s="70">
        <v>-4000</v>
      </c>
      <c r="K68" s="60">
        <f t="shared" si="16"/>
        <v>26000</v>
      </c>
      <c r="L68" s="67"/>
      <c r="M68" s="96"/>
      <c r="N68" s="70"/>
      <c r="O68" s="70"/>
      <c r="P68" s="166"/>
      <c r="Q68" s="70"/>
      <c r="R68" s="96"/>
      <c r="S68" s="96"/>
      <c r="T68" s="96"/>
      <c r="U68" s="96"/>
      <c r="V68" s="70"/>
      <c r="W68" s="105"/>
      <c r="X68" s="105"/>
      <c r="Y68" s="60"/>
      <c r="Z68" s="107">
        <v>25548</v>
      </c>
    </row>
    <row r="69" ht="20" customHeight="1" spans="1:26">
      <c r="A69" s="67" t="s">
        <v>132</v>
      </c>
      <c r="B69" s="70">
        <v>24956</v>
      </c>
      <c r="C69" s="70">
        <v>31950</v>
      </c>
      <c r="D69" s="70">
        <v>31809</v>
      </c>
      <c r="E69" s="195">
        <f t="shared" si="15"/>
        <v>0.995586854460094</v>
      </c>
      <c r="F69" s="70">
        <v>31000</v>
      </c>
      <c r="G69" s="70"/>
      <c r="H69" s="70"/>
      <c r="I69" s="70">
        <v>22594</v>
      </c>
      <c r="J69" s="70">
        <v>-7570</v>
      </c>
      <c r="K69" s="60">
        <f t="shared" si="16"/>
        <v>23430</v>
      </c>
      <c r="L69" s="67"/>
      <c r="M69" s="96"/>
      <c r="N69" s="70"/>
      <c r="O69" s="70"/>
      <c r="P69" s="166"/>
      <c r="Q69" s="70"/>
      <c r="R69" s="96"/>
      <c r="S69" s="96"/>
      <c r="T69" s="96"/>
      <c r="U69" s="96"/>
      <c r="V69" s="70"/>
      <c r="W69" s="105"/>
      <c r="X69" s="105"/>
      <c r="Y69" s="60"/>
      <c r="Z69" s="107">
        <v>22594</v>
      </c>
    </row>
    <row r="70" ht="20" customHeight="1" spans="1:26">
      <c r="A70" s="67" t="s">
        <v>133</v>
      </c>
      <c r="B70" s="70">
        <v>3250</v>
      </c>
      <c r="C70" s="70">
        <v>6850</v>
      </c>
      <c r="D70" s="70">
        <v>6846</v>
      </c>
      <c r="E70" s="195">
        <f t="shared" si="15"/>
        <v>0.999416058394161</v>
      </c>
      <c r="F70" s="70">
        <v>6500</v>
      </c>
      <c r="G70" s="70"/>
      <c r="H70" s="70"/>
      <c r="I70" s="70">
        <v>6649</v>
      </c>
      <c r="J70" s="70">
        <v>200</v>
      </c>
      <c r="K70" s="60">
        <f t="shared" si="16"/>
        <v>6700</v>
      </c>
      <c r="L70" s="67"/>
      <c r="M70" s="96"/>
      <c r="N70" s="70"/>
      <c r="O70" s="70"/>
      <c r="P70" s="166"/>
      <c r="Q70" s="70"/>
      <c r="R70" s="96"/>
      <c r="S70" s="96"/>
      <c r="T70" s="96"/>
      <c r="U70" s="96"/>
      <c r="V70" s="70"/>
      <c r="W70" s="105"/>
      <c r="X70" s="105"/>
      <c r="Y70" s="60"/>
      <c r="Z70" s="107">
        <v>6649</v>
      </c>
    </row>
    <row r="71" ht="20" customHeight="1" spans="1:26">
      <c r="A71" s="67" t="s">
        <v>134</v>
      </c>
      <c r="B71" s="70">
        <v>10500</v>
      </c>
      <c r="C71" s="70">
        <v>5450</v>
      </c>
      <c r="D71" s="70">
        <f>6303</f>
        <v>6303</v>
      </c>
      <c r="E71" s="195">
        <f t="shared" si="15"/>
        <v>1.15651376146789</v>
      </c>
      <c r="F71" s="70">
        <v>5500</v>
      </c>
      <c r="G71" s="70"/>
      <c r="H71" s="70"/>
      <c r="I71" s="70">
        <v>5864</v>
      </c>
      <c r="J71" s="70">
        <v>400</v>
      </c>
      <c r="K71" s="60">
        <f t="shared" si="16"/>
        <v>5900</v>
      </c>
      <c r="L71" s="67"/>
      <c r="M71" s="96"/>
      <c r="N71" s="70"/>
      <c r="O71" s="70"/>
      <c r="P71" s="166"/>
      <c r="Q71" s="70"/>
      <c r="R71" s="96"/>
      <c r="S71" s="96"/>
      <c r="T71" s="96"/>
      <c r="U71" s="96"/>
      <c r="V71" s="70"/>
      <c r="W71" s="105"/>
      <c r="X71" s="105"/>
      <c r="Y71" s="60"/>
      <c r="Z71" s="107">
        <v>5864</v>
      </c>
    </row>
    <row r="72" ht="20" customHeight="1" spans="1:26">
      <c r="A72" s="67" t="s">
        <v>135</v>
      </c>
      <c r="B72" s="70">
        <v>69972</v>
      </c>
      <c r="C72" s="70">
        <v>78050</v>
      </c>
      <c r="D72" s="70">
        <v>76456</v>
      </c>
      <c r="E72" s="195">
        <f t="shared" si="15"/>
        <v>0.979577194106342</v>
      </c>
      <c r="F72" s="70">
        <f>80000+5650</f>
        <v>85650</v>
      </c>
      <c r="G72" s="70"/>
      <c r="H72" s="70"/>
      <c r="I72" s="70">
        <v>81756</v>
      </c>
      <c r="J72" s="70"/>
      <c r="K72" s="60">
        <f t="shared" si="16"/>
        <v>85650</v>
      </c>
      <c r="L72" s="67"/>
      <c r="M72" s="96"/>
      <c r="N72" s="70"/>
      <c r="O72" s="70"/>
      <c r="P72" s="166"/>
      <c r="Q72" s="70"/>
      <c r="R72" s="96"/>
      <c r="S72" s="96"/>
      <c r="T72" s="96"/>
      <c r="U72" s="96"/>
      <c r="V72" s="70"/>
      <c r="W72" s="105"/>
      <c r="X72" s="105"/>
      <c r="Y72" s="60"/>
      <c r="Z72" s="107">
        <v>81756</v>
      </c>
    </row>
    <row r="73" ht="20" customHeight="1" spans="1:26">
      <c r="A73" s="67" t="s">
        <v>136</v>
      </c>
      <c r="B73" s="70">
        <v>11310</v>
      </c>
      <c r="C73" s="70">
        <v>9600</v>
      </c>
      <c r="D73" s="70">
        <f>10011</f>
        <v>10011</v>
      </c>
      <c r="E73" s="195">
        <f t="shared" si="15"/>
        <v>1.0428125</v>
      </c>
      <c r="F73" s="70">
        <v>9500</v>
      </c>
      <c r="G73" s="70"/>
      <c r="H73" s="70"/>
      <c r="I73" s="70">
        <v>4107</v>
      </c>
      <c r="J73" s="70">
        <v>-4500</v>
      </c>
      <c r="K73" s="60">
        <f t="shared" si="16"/>
        <v>5000</v>
      </c>
      <c r="M73" s="96"/>
      <c r="N73" s="96"/>
      <c r="O73" s="96"/>
      <c r="P73" s="96"/>
      <c r="Q73" s="96"/>
      <c r="R73" s="96"/>
      <c r="S73" s="96"/>
      <c r="T73" s="96"/>
      <c r="U73" s="96"/>
      <c r="V73" s="96"/>
      <c r="W73" s="105"/>
      <c r="X73" s="105"/>
      <c r="Y73" s="60"/>
      <c r="Z73" s="107">
        <v>4107</v>
      </c>
    </row>
    <row r="74" ht="20" customHeight="1" spans="1:26">
      <c r="A74" s="67" t="s">
        <v>137</v>
      </c>
      <c r="B74" s="70">
        <v>1000</v>
      </c>
      <c r="C74" s="70">
        <v>800</v>
      </c>
      <c r="D74" s="70">
        <v>787</v>
      </c>
      <c r="E74" s="195">
        <f t="shared" si="15"/>
        <v>0.98375</v>
      </c>
      <c r="F74" s="70">
        <v>650</v>
      </c>
      <c r="G74" s="70"/>
      <c r="H74" s="70"/>
      <c r="I74" s="70">
        <v>522</v>
      </c>
      <c r="J74" s="70">
        <v>-100</v>
      </c>
      <c r="K74" s="60">
        <f t="shared" si="16"/>
        <v>550</v>
      </c>
      <c r="L74" s="67"/>
      <c r="M74" s="96"/>
      <c r="N74" s="70"/>
      <c r="O74" s="70"/>
      <c r="P74" s="166"/>
      <c r="Q74" s="70"/>
      <c r="R74" s="96"/>
      <c r="S74" s="96"/>
      <c r="T74" s="96"/>
      <c r="U74" s="96"/>
      <c r="V74" s="70"/>
      <c r="W74" s="105"/>
      <c r="X74" s="105"/>
      <c r="Y74" s="60"/>
      <c r="Z74" s="107">
        <v>522</v>
      </c>
    </row>
    <row r="75" ht="20" customHeight="1" spans="1:26">
      <c r="A75" s="67" t="s">
        <v>138</v>
      </c>
      <c r="B75" s="70">
        <v>0</v>
      </c>
      <c r="C75" s="70">
        <v>170</v>
      </c>
      <c r="D75" s="70">
        <v>168</v>
      </c>
      <c r="E75" s="195">
        <f t="shared" si="15"/>
        <v>0.988235294117647</v>
      </c>
      <c r="F75" s="70">
        <v>200</v>
      </c>
      <c r="G75" s="70"/>
      <c r="H75" s="70"/>
      <c r="I75" s="70">
        <v>52</v>
      </c>
      <c r="J75" s="70">
        <v>-140</v>
      </c>
      <c r="K75" s="60">
        <f t="shared" si="16"/>
        <v>60</v>
      </c>
      <c r="L75" s="67"/>
      <c r="M75" s="96"/>
      <c r="N75" s="70"/>
      <c r="O75" s="70"/>
      <c r="P75" s="166"/>
      <c r="Q75" s="70"/>
      <c r="R75" s="96"/>
      <c r="S75" s="96"/>
      <c r="T75" s="96"/>
      <c r="U75" s="96"/>
      <c r="V75" s="70"/>
      <c r="W75" s="105"/>
      <c r="X75" s="105"/>
      <c r="Y75" s="60"/>
      <c r="Z75" s="107">
        <v>52</v>
      </c>
    </row>
    <row r="76" ht="20" customHeight="1" spans="1:25">
      <c r="A76" s="67" t="s">
        <v>139</v>
      </c>
      <c r="B76" s="70">
        <v>0</v>
      </c>
      <c r="C76" s="70">
        <v>20</v>
      </c>
      <c r="D76" s="70">
        <v>20</v>
      </c>
      <c r="E76" s="195"/>
      <c r="F76" s="70"/>
      <c r="G76" s="70"/>
      <c r="H76" s="70"/>
      <c r="I76" s="70"/>
      <c r="J76" s="70"/>
      <c r="K76" s="60">
        <f t="shared" si="16"/>
        <v>0</v>
      </c>
      <c r="L76" s="67"/>
      <c r="M76" s="96"/>
      <c r="N76" s="70"/>
      <c r="O76" s="70"/>
      <c r="P76" s="166"/>
      <c r="Q76" s="70"/>
      <c r="R76" s="96"/>
      <c r="S76" s="96"/>
      <c r="T76" s="96"/>
      <c r="U76" s="96"/>
      <c r="V76" s="70"/>
      <c r="W76" s="105"/>
      <c r="X76" s="105"/>
      <c r="Y76" s="60"/>
    </row>
    <row r="77" ht="20" customHeight="1" spans="1:25">
      <c r="A77" s="67" t="s">
        <v>140</v>
      </c>
      <c r="B77" s="70">
        <v>500</v>
      </c>
      <c r="C77" s="70">
        <v>1000</v>
      </c>
      <c r="D77" s="70">
        <v>989</v>
      </c>
      <c r="E77" s="195">
        <f t="shared" ref="E77:E83" si="17">D77/C77</f>
        <v>0.989</v>
      </c>
      <c r="F77" s="70">
        <v>1000</v>
      </c>
      <c r="G77" s="70"/>
      <c r="H77" s="70"/>
      <c r="I77" s="70"/>
      <c r="J77" s="70">
        <v>-1000</v>
      </c>
      <c r="K77" s="60">
        <f t="shared" si="16"/>
        <v>0</v>
      </c>
      <c r="L77" s="67"/>
      <c r="M77" s="96"/>
      <c r="N77" s="70"/>
      <c r="O77" s="70"/>
      <c r="P77" s="166"/>
      <c r="Q77" s="70"/>
      <c r="R77" s="96"/>
      <c r="S77" s="96"/>
      <c r="T77" s="96"/>
      <c r="U77" s="96"/>
      <c r="V77" s="70"/>
      <c r="W77" s="105"/>
      <c r="X77" s="105"/>
      <c r="Y77" s="60"/>
    </row>
    <row r="78" ht="20" customHeight="1" spans="1:26">
      <c r="A78" s="67" t="s">
        <v>141</v>
      </c>
      <c r="B78" s="70">
        <v>5494</v>
      </c>
      <c r="C78" s="70">
        <v>2450</v>
      </c>
      <c r="D78" s="70">
        <v>2443</v>
      </c>
      <c r="E78" s="195">
        <f t="shared" si="17"/>
        <v>0.997142857142857</v>
      </c>
      <c r="F78" s="70">
        <v>2500</v>
      </c>
      <c r="G78" s="70"/>
      <c r="H78" s="70"/>
      <c r="I78" s="70">
        <v>5582</v>
      </c>
      <c r="J78" s="70">
        <v>3100</v>
      </c>
      <c r="K78" s="60">
        <f t="shared" si="16"/>
        <v>5600</v>
      </c>
      <c r="L78" s="67"/>
      <c r="M78" s="96"/>
      <c r="N78" s="70"/>
      <c r="O78" s="70"/>
      <c r="P78" s="166"/>
      <c r="Q78" s="70"/>
      <c r="R78" s="96"/>
      <c r="S78" s="96"/>
      <c r="T78" s="96"/>
      <c r="U78" s="96"/>
      <c r="V78" s="70"/>
      <c r="W78" s="105"/>
      <c r="X78" s="105"/>
      <c r="Y78" s="60"/>
      <c r="Z78" s="107">
        <v>5582</v>
      </c>
    </row>
    <row r="79" ht="20" customHeight="1" spans="1:25">
      <c r="A79" s="67" t="s">
        <v>142</v>
      </c>
      <c r="B79" s="70">
        <v>0</v>
      </c>
      <c r="C79" s="70">
        <v>1300</v>
      </c>
      <c r="D79" s="70">
        <v>1301</v>
      </c>
      <c r="E79" s="195">
        <f t="shared" si="17"/>
        <v>1.00076923076923</v>
      </c>
      <c r="F79" s="70"/>
      <c r="G79" s="70"/>
      <c r="H79" s="70"/>
      <c r="I79" s="70"/>
      <c r="J79" s="70"/>
      <c r="K79" s="60">
        <f t="shared" si="16"/>
        <v>0</v>
      </c>
      <c r="L79" s="67"/>
      <c r="M79" s="96"/>
      <c r="N79" s="70"/>
      <c r="O79" s="70"/>
      <c r="P79" s="166"/>
      <c r="Q79" s="70"/>
      <c r="R79" s="96"/>
      <c r="S79" s="96"/>
      <c r="T79" s="96"/>
      <c r="U79" s="96"/>
      <c r="V79" s="70"/>
      <c r="W79" s="105"/>
      <c r="X79" s="105"/>
      <c r="Y79" s="60"/>
    </row>
    <row r="80" ht="20" customHeight="1" spans="1:26">
      <c r="A80" s="67" t="s">
        <v>143</v>
      </c>
      <c r="B80" s="70">
        <v>1500</v>
      </c>
      <c r="C80" s="70">
        <v>1350</v>
      </c>
      <c r="D80" s="70">
        <v>1351</v>
      </c>
      <c r="E80" s="195">
        <f t="shared" si="17"/>
        <v>1.00074074074074</v>
      </c>
      <c r="F80" s="70">
        <v>1000</v>
      </c>
      <c r="G80" s="70"/>
      <c r="H80" s="70"/>
      <c r="I80" s="70">
        <v>5919</v>
      </c>
      <c r="J80" s="70">
        <v>5000</v>
      </c>
      <c r="K80" s="60">
        <f t="shared" si="16"/>
        <v>6000</v>
      </c>
      <c r="L80" s="67"/>
      <c r="M80" s="96"/>
      <c r="N80" s="70"/>
      <c r="O80" s="70"/>
      <c r="P80" s="166"/>
      <c r="Q80" s="70"/>
      <c r="R80" s="96"/>
      <c r="S80" s="96"/>
      <c r="T80" s="96"/>
      <c r="U80" s="96"/>
      <c r="V80" s="70"/>
      <c r="W80" s="105"/>
      <c r="X80" s="105"/>
      <c r="Y80" s="60"/>
      <c r="Z80" s="107">
        <v>5919</v>
      </c>
    </row>
    <row r="81" ht="20" customHeight="1" spans="1:26">
      <c r="A81" s="67" t="s">
        <v>144</v>
      </c>
      <c r="B81" s="70">
        <v>3599</v>
      </c>
      <c r="C81" s="70">
        <v>4550</v>
      </c>
      <c r="D81" s="70">
        <v>6387</v>
      </c>
      <c r="E81" s="195">
        <f t="shared" si="17"/>
        <v>1.40373626373626</v>
      </c>
      <c r="F81" s="70">
        <v>4500</v>
      </c>
      <c r="G81" s="70"/>
      <c r="H81" s="70"/>
      <c r="I81" s="70">
        <v>12340</v>
      </c>
      <c r="J81" s="70">
        <v>8000</v>
      </c>
      <c r="K81" s="60">
        <f t="shared" si="16"/>
        <v>12500</v>
      </c>
      <c r="L81" s="67"/>
      <c r="M81" s="96"/>
      <c r="N81" s="70"/>
      <c r="O81" s="70"/>
      <c r="P81" s="166"/>
      <c r="Q81" s="70"/>
      <c r="R81" s="96"/>
      <c r="S81" s="96"/>
      <c r="T81" s="96"/>
      <c r="U81" s="96"/>
      <c r="V81" s="70"/>
      <c r="W81" s="105"/>
      <c r="X81" s="105"/>
      <c r="Y81" s="60"/>
      <c r="Z81" s="107">
        <v>12340</v>
      </c>
    </row>
    <row r="82" ht="20" customHeight="1" spans="1:25">
      <c r="A82" s="155" t="s">
        <v>145</v>
      </c>
      <c r="B82" s="70">
        <v>711</v>
      </c>
      <c r="C82" s="70">
        <v>797</v>
      </c>
      <c r="D82" s="70">
        <v>797</v>
      </c>
      <c r="E82" s="195">
        <f t="shared" si="17"/>
        <v>1</v>
      </c>
      <c r="F82" s="70">
        <v>2699</v>
      </c>
      <c r="G82" s="70"/>
      <c r="H82" s="70"/>
      <c r="I82" s="70"/>
      <c r="J82" s="70">
        <v>-1812</v>
      </c>
      <c r="K82" s="60">
        <f t="shared" si="16"/>
        <v>887</v>
      </c>
      <c r="L82" s="67"/>
      <c r="M82" s="96"/>
      <c r="N82" s="70"/>
      <c r="O82" s="70"/>
      <c r="P82" s="166"/>
      <c r="Q82" s="70"/>
      <c r="R82" s="96"/>
      <c r="S82" s="96"/>
      <c r="T82" s="96"/>
      <c r="U82" s="96"/>
      <c r="V82" s="70"/>
      <c r="W82" s="105"/>
      <c r="X82" s="105"/>
      <c r="Y82" s="60"/>
    </row>
    <row r="83" ht="20" customHeight="1" spans="1:25">
      <c r="A83" s="119" t="s">
        <v>146</v>
      </c>
      <c r="B83" s="152">
        <f t="shared" ref="B83:K83" si="18">SUM(B84:B88)</f>
        <v>8040</v>
      </c>
      <c r="C83" s="152">
        <f t="shared" si="18"/>
        <v>14251</v>
      </c>
      <c r="D83" s="152">
        <f t="shared" si="18"/>
        <v>14251</v>
      </c>
      <c r="E83" s="195">
        <f t="shared" si="17"/>
        <v>1</v>
      </c>
      <c r="F83" s="152">
        <f t="shared" si="18"/>
        <v>150</v>
      </c>
      <c r="G83" s="152">
        <f t="shared" si="18"/>
        <v>0</v>
      </c>
      <c r="H83" s="152">
        <f t="shared" si="18"/>
        <v>0</v>
      </c>
      <c r="I83" s="152">
        <f t="shared" si="18"/>
        <v>218</v>
      </c>
      <c r="J83" s="152">
        <f t="shared" si="18"/>
        <v>11418</v>
      </c>
      <c r="K83" s="152">
        <f t="shared" si="18"/>
        <v>11568</v>
      </c>
      <c r="L83" s="67"/>
      <c r="M83" s="96"/>
      <c r="N83" s="70"/>
      <c r="O83" s="70"/>
      <c r="P83" s="166"/>
      <c r="Q83" s="70"/>
      <c r="R83" s="96"/>
      <c r="S83" s="96"/>
      <c r="T83" s="96"/>
      <c r="U83" s="96"/>
      <c r="V83" s="70"/>
      <c r="W83" s="105"/>
      <c r="X83" s="105"/>
      <c r="Y83" s="60"/>
    </row>
    <row r="84" ht="20" customHeight="1" spans="1:25">
      <c r="A84" s="119" t="s">
        <v>147</v>
      </c>
      <c r="B84" s="70"/>
      <c r="C84" s="70"/>
      <c r="D84" s="70"/>
      <c r="E84" s="195"/>
      <c r="F84" s="70"/>
      <c r="G84" s="70"/>
      <c r="H84" s="70"/>
      <c r="I84" s="70"/>
      <c r="J84" s="70"/>
      <c r="K84" s="60">
        <f t="shared" si="16"/>
        <v>0</v>
      </c>
      <c r="L84" s="67"/>
      <c r="M84" s="96"/>
      <c r="N84" s="70"/>
      <c r="O84" s="70"/>
      <c r="P84" s="166"/>
      <c r="Q84" s="70"/>
      <c r="R84" s="96"/>
      <c r="S84" s="96"/>
      <c r="T84" s="96"/>
      <c r="U84" s="96"/>
      <c r="V84" s="70"/>
      <c r="W84" s="105"/>
      <c r="X84" s="105"/>
      <c r="Y84" s="60"/>
    </row>
    <row r="85" ht="20" customHeight="1" spans="1:25">
      <c r="A85" s="24" t="s">
        <v>148</v>
      </c>
      <c r="B85" s="70"/>
      <c r="C85" s="70"/>
      <c r="D85" s="70"/>
      <c r="E85" s="195"/>
      <c r="F85" s="70"/>
      <c r="G85" s="70"/>
      <c r="H85" s="70"/>
      <c r="I85" s="70"/>
      <c r="J85" s="70"/>
      <c r="K85" s="60">
        <f t="shared" si="16"/>
        <v>0</v>
      </c>
      <c r="L85" s="67"/>
      <c r="M85" s="96"/>
      <c r="N85" s="70"/>
      <c r="O85" s="70"/>
      <c r="P85" s="166"/>
      <c r="Q85" s="70"/>
      <c r="R85" s="96"/>
      <c r="S85" s="96"/>
      <c r="T85" s="96"/>
      <c r="U85" s="96"/>
      <c r="V85" s="70"/>
      <c r="W85" s="105"/>
      <c r="X85" s="105"/>
      <c r="Y85" s="60"/>
    </row>
    <row r="86" ht="20" customHeight="1" spans="1:25">
      <c r="A86" s="24" t="s">
        <v>149</v>
      </c>
      <c r="B86" s="70"/>
      <c r="C86" s="70">
        <v>1443</v>
      </c>
      <c r="D86" s="70">
        <v>1443</v>
      </c>
      <c r="E86" s="195"/>
      <c r="F86" s="70"/>
      <c r="G86" s="70"/>
      <c r="H86" s="70"/>
      <c r="I86" s="70"/>
      <c r="J86" s="70"/>
      <c r="K86" s="60">
        <f t="shared" si="16"/>
        <v>0</v>
      </c>
      <c r="L86" s="67"/>
      <c r="M86" s="96"/>
      <c r="N86" s="70"/>
      <c r="O86" s="70"/>
      <c r="P86" s="166"/>
      <c r="Q86" s="70"/>
      <c r="R86" s="96"/>
      <c r="S86" s="96"/>
      <c r="T86" s="96"/>
      <c r="U86" s="96"/>
      <c r="V86" s="70"/>
      <c r="W86" s="105"/>
      <c r="X86" s="105"/>
      <c r="Y86" s="60"/>
    </row>
    <row r="87" ht="20" customHeight="1" spans="1:25">
      <c r="A87" s="24" t="s">
        <v>150</v>
      </c>
      <c r="B87" s="70"/>
      <c r="C87" s="70">
        <v>208</v>
      </c>
      <c r="D87" s="70">
        <v>208</v>
      </c>
      <c r="E87" s="195"/>
      <c r="F87" s="70">
        <v>150</v>
      </c>
      <c r="G87" s="70"/>
      <c r="H87" s="70"/>
      <c r="I87" s="70">
        <v>218</v>
      </c>
      <c r="J87" s="70">
        <v>68</v>
      </c>
      <c r="K87" s="60">
        <f t="shared" si="16"/>
        <v>218</v>
      </c>
      <c r="M87" s="96"/>
      <c r="N87" s="96"/>
      <c r="O87" s="96"/>
      <c r="P87" s="166"/>
      <c r="Q87" s="96"/>
      <c r="R87" s="96"/>
      <c r="S87" s="96"/>
      <c r="T87" s="96"/>
      <c r="U87" s="96"/>
      <c r="V87" s="96"/>
      <c r="W87" s="105"/>
      <c r="X87" s="105"/>
      <c r="Y87" s="60"/>
    </row>
    <row r="88" ht="20" customHeight="1" spans="1:25">
      <c r="A88" s="24" t="s">
        <v>151</v>
      </c>
      <c r="B88" s="70">
        <v>8040</v>
      </c>
      <c r="C88" s="70">
        <v>12600</v>
      </c>
      <c r="D88" s="70">
        <v>12600</v>
      </c>
      <c r="E88" s="195">
        <f t="shared" ref="E88:E91" si="19">D88/C88</f>
        <v>1</v>
      </c>
      <c r="F88" s="70"/>
      <c r="G88" s="70"/>
      <c r="H88" s="70"/>
      <c r="I88" s="70"/>
      <c r="J88" s="70">
        <v>11350</v>
      </c>
      <c r="K88" s="60">
        <f t="shared" si="16"/>
        <v>11350</v>
      </c>
      <c r="L88" s="67"/>
      <c r="M88" s="96"/>
      <c r="N88" s="70"/>
      <c r="O88" s="70"/>
      <c r="P88" s="166"/>
      <c r="Q88" s="70"/>
      <c r="R88" s="96"/>
      <c r="S88" s="96"/>
      <c r="T88" s="96"/>
      <c r="U88" s="96"/>
      <c r="V88" s="70"/>
      <c r="W88" s="105"/>
      <c r="X88" s="105"/>
      <c r="Y88" s="60"/>
    </row>
    <row r="89" ht="20" customHeight="1" spans="1:25">
      <c r="A89" s="24" t="s">
        <v>152</v>
      </c>
      <c r="B89" s="96">
        <v>133813</v>
      </c>
      <c r="C89" s="96">
        <f>C90+C91</f>
        <v>133813</v>
      </c>
      <c r="D89" s="96">
        <f>D90+D91</f>
        <v>133813</v>
      </c>
      <c r="E89" s="195">
        <f t="shared" si="19"/>
        <v>1</v>
      </c>
      <c r="F89" s="70">
        <f t="shared" ref="F89:K89" si="20">F90+F91</f>
        <v>22514</v>
      </c>
      <c r="G89" s="70">
        <f t="shared" si="20"/>
        <v>0</v>
      </c>
      <c r="H89" s="70">
        <f t="shared" si="20"/>
        <v>0</v>
      </c>
      <c r="I89" s="70">
        <f t="shared" si="20"/>
        <v>22514</v>
      </c>
      <c r="J89" s="70">
        <f t="shared" si="20"/>
        <v>5638</v>
      </c>
      <c r="K89" s="70">
        <f t="shared" si="20"/>
        <v>28152</v>
      </c>
      <c r="L89" s="67"/>
      <c r="M89" s="96"/>
      <c r="N89" s="70"/>
      <c r="O89" s="70"/>
      <c r="P89" s="166"/>
      <c r="Q89" s="70"/>
      <c r="R89" s="96"/>
      <c r="S89" s="96"/>
      <c r="T89" s="96"/>
      <c r="U89" s="96"/>
      <c r="V89" s="70"/>
      <c r="W89" s="105"/>
      <c r="X89" s="105"/>
      <c r="Y89" s="60"/>
    </row>
    <row r="90" ht="20" customHeight="1" spans="1:25">
      <c r="A90" s="24" t="s">
        <v>153</v>
      </c>
      <c r="B90" s="222">
        <v>123763</v>
      </c>
      <c r="C90" s="96">
        <v>123763</v>
      </c>
      <c r="D90" s="96">
        <v>123763</v>
      </c>
      <c r="E90" s="195">
        <f t="shared" si="19"/>
        <v>1</v>
      </c>
      <c r="F90" s="70"/>
      <c r="G90" s="70"/>
      <c r="H90" s="70"/>
      <c r="I90" s="70"/>
      <c r="J90" s="70">
        <v>5638</v>
      </c>
      <c r="K90" s="60">
        <f t="shared" si="16"/>
        <v>5638</v>
      </c>
      <c r="L90" s="67"/>
      <c r="M90" s="96"/>
      <c r="N90" s="70"/>
      <c r="O90" s="70"/>
      <c r="P90" s="166"/>
      <c r="Q90" s="70"/>
      <c r="R90" s="96"/>
      <c r="S90" s="96"/>
      <c r="T90" s="96"/>
      <c r="U90" s="96"/>
      <c r="V90" s="70"/>
      <c r="W90" s="105"/>
      <c r="X90" s="105"/>
      <c r="Y90" s="60"/>
    </row>
    <row r="91" ht="20" customHeight="1" spans="1:26">
      <c r="A91" s="24" t="s">
        <v>154</v>
      </c>
      <c r="B91" s="222">
        <v>10050</v>
      </c>
      <c r="C91" s="96">
        <v>10050</v>
      </c>
      <c r="D91" s="96">
        <v>10050</v>
      </c>
      <c r="E91" s="195">
        <f t="shared" si="19"/>
        <v>1</v>
      </c>
      <c r="F91" s="70">
        <v>22514</v>
      </c>
      <c r="G91" s="70"/>
      <c r="H91" s="70"/>
      <c r="I91" s="70">
        <v>22514</v>
      </c>
      <c r="J91" s="70"/>
      <c r="K91" s="60">
        <f t="shared" si="16"/>
        <v>22514</v>
      </c>
      <c r="L91" s="67"/>
      <c r="M91" s="96"/>
      <c r="N91" s="70"/>
      <c r="O91" s="70"/>
      <c r="P91" s="166"/>
      <c r="Q91" s="70"/>
      <c r="R91" s="96"/>
      <c r="S91" s="96"/>
      <c r="T91" s="96"/>
      <c r="U91" s="96"/>
      <c r="V91" s="70"/>
      <c r="W91" s="105"/>
      <c r="X91" s="105"/>
      <c r="Y91" s="60"/>
      <c r="Z91" s="107">
        <f>SUM(Y5:Y27)</f>
        <v>335420</v>
      </c>
    </row>
    <row r="92" ht="20" customHeight="1" spans="1:25">
      <c r="A92" s="125"/>
      <c r="B92" s="223"/>
      <c r="C92" s="223"/>
      <c r="D92" s="223"/>
      <c r="E92" s="223"/>
      <c r="F92" s="224"/>
      <c r="G92" s="224"/>
      <c r="H92" s="224"/>
      <c r="I92" s="224"/>
      <c r="J92" s="224"/>
      <c r="K92" s="224"/>
      <c r="L92" s="125"/>
      <c r="M92" s="96"/>
      <c r="N92" s="96"/>
      <c r="O92" s="96"/>
      <c r="P92" s="166"/>
      <c r="Q92" s="96"/>
      <c r="R92" s="96"/>
      <c r="S92" s="96"/>
      <c r="T92" s="96"/>
      <c r="U92" s="96"/>
      <c r="V92" s="96"/>
      <c r="W92" s="105"/>
      <c r="X92" s="105"/>
      <c r="Y92" s="60"/>
    </row>
    <row r="93" ht="20" customHeight="1" spans="1:25">
      <c r="A93" s="125"/>
      <c r="B93" s="223"/>
      <c r="C93" s="223"/>
      <c r="D93" s="223"/>
      <c r="E93" s="223"/>
      <c r="F93" s="224"/>
      <c r="G93" s="224"/>
      <c r="H93" s="224"/>
      <c r="I93" s="224"/>
      <c r="J93" s="224"/>
      <c r="K93" s="224"/>
      <c r="L93" s="67"/>
      <c r="M93" s="96"/>
      <c r="N93" s="70"/>
      <c r="O93" s="70"/>
      <c r="P93" s="166"/>
      <c r="Q93" s="70"/>
      <c r="R93" s="96"/>
      <c r="S93" s="96"/>
      <c r="T93" s="96"/>
      <c r="U93" s="96"/>
      <c r="V93" s="70"/>
      <c r="W93" s="105"/>
      <c r="X93" s="105"/>
      <c r="Y93" s="60"/>
    </row>
    <row r="94" ht="20" customHeight="1" spans="1:25">
      <c r="A94" s="225" t="s">
        <v>155</v>
      </c>
      <c r="B94" s="60">
        <v>452893</v>
      </c>
      <c r="C94" s="60">
        <f t="shared" ref="C94:K94" si="21">C5+C34+C82+C83+C89</f>
        <v>487516</v>
      </c>
      <c r="D94" s="60">
        <f t="shared" si="21"/>
        <v>488013</v>
      </c>
      <c r="E94" s="86">
        <f>D94/C94</f>
        <v>1.00101945372049</v>
      </c>
      <c r="F94" s="60">
        <f t="shared" si="21"/>
        <v>358879</v>
      </c>
      <c r="G94" s="60">
        <f t="shared" si="21"/>
        <v>0</v>
      </c>
      <c r="H94" s="60">
        <f t="shared" si="21"/>
        <v>0</v>
      </c>
      <c r="I94" s="60">
        <f t="shared" si="21"/>
        <v>344843</v>
      </c>
      <c r="J94" s="60">
        <f t="shared" si="21"/>
        <v>15619</v>
      </c>
      <c r="K94" s="60">
        <f t="shared" si="21"/>
        <v>374498</v>
      </c>
      <c r="L94" s="226" t="s">
        <v>156</v>
      </c>
      <c r="M94" s="96">
        <v>434110</v>
      </c>
      <c r="N94" s="96" t="e">
        <f>N5+N25+N27+N30+N37+N46+N52+N58+N73+N87+#REF!+#REF!+#REF!+#REF!+#REF!+#REF!+#REF!+#REF!+N92+#REF!+#REF!+#REF!+#REF!</f>
        <v>#REF!</v>
      </c>
      <c r="O94" s="96" t="e">
        <f>O5+O25+O27+O30+O37+O46+O52+O58+O73+O87+#REF!+#REF!+#REF!+#REF!+#REF!+#REF!+#REF!+#REF!+O92+#REF!+#REF!+#REF!+#REF!</f>
        <v>#REF!</v>
      </c>
      <c r="P94" s="166" t="e">
        <f>O94/N94</f>
        <v>#REF!</v>
      </c>
      <c r="Q94" s="96">
        <f>SUM(Q5:Q93)</f>
        <v>319804</v>
      </c>
      <c r="R94" s="96">
        <f t="shared" ref="R94:Y94" si="22">SUM(R5:R93)</f>
        <v>143944</v>
      </c>
      <c r="S94" s="96">
        <f t="shared" si="22"/>
        <v>86242</v>
      </c>
      <c r="T94" s="96">
        <f t="shared" si="22"/>
        <v>29619</v>
      </c>
      <c r="U94" s="96">
        <f t="shared" si="22"/>
        <v>28083</v>
      </c>
      <c r="V94" s="96">
        <f t="shared" si="22"/>
        <v>175860</v>
      </c>
      <c r="W94" s="96">
        <f t="shared" si="22"/>
        <v>301638</v>
      </c>
      <c r="X94" s="96">
        <f t="shared" si="22"/>
        <v>15616</v>
      </c>
      <c r="Y94" s="70">
        <f>SUM(Y5:Y27)</f>
        <v>335420</v>
      </c>
    </row>
    <row r="95" ht="20" customHeight="1" spans="1:25">
      <c r="A95" s="125"/>
      <c r="B95" s="223"/>
      <c r="C95" s="223"/>
      <c r="D95" s="223"/>
      <c r="E95" s="86"/>
      <c r="F95" s="224"/>
      <c r="G95" s="224"/>
      <c r="H95" s="224"/>
      <c r="I95" s="224"/>
      <c r="J95" s="224"/>
      <c r="K95" s="224"/>
      <c r="L95" s="182" t="s">
        <v>157</v>
      </c>
      <c r="M95" s="96">
        <v>3253</v>
      </c>
      <c r="N95" s="96">
        <f t="shared" ref="N95:Q95" si="23">N96</f>
        <v>3828</v>
      </c>
      <c r="O95" s="96">
        <f t="shared" si="23"/>
        <v>3836</v>
      </c>
      <c r="P95" s="166"/>
      <c r="Q95" s="70">
        <f t="shared" si="23"/>
        <v>3492</v>
      </c>
      <c r="R95" s="96"/>
      <c r="S95" s="96"/>
      <c r="T95" s="96"/>
      <c r="U95" s="96"/>
      <c r="V95" s="70"/>
      <c r="W95" s="105">
        <f>W96</f>
        <v>3492</v>
      </c>
      <c r="X95" s="105">
        <f>X96</f>
        <v>0</v>
      </c>
      <c r="Y95" s="60">
        <f>Y96</f>
        <v>3492</v>
      </c>
    </row>
    <row r="96" ht="20" customHeight="1" spans="1:25">
      <c r="A96" s="125"/>
      <c r="B96" s="223"/>
      <c r="C96" s="223"/>
      <c r="D96" s="223"/>
      <c r="E96" s="86"/>
      <c r="F96" s="224"/>
      <c r="G96" s="224"/>
      <c r="H96" s="224"/>
      <c r="I96" s="224"/>
      <c r="J96" s="224"/>
      <c r="K96" s="224"/>
      <c r="L96" s="227" t="s">
        <v>158</v>
      </c>
      <c r="M96" s="228">
        <v>3253</v>
      </c>
      <c r="N96" s="229">
        <v>3828</v>
      </c>
      <c r="O96" s="229">
        <v>3836</v>
      </c>
      <c r="P96" s="166"/>
      <c r="Q96" s="229">
        <v>3492</v>
      </c>
      <c r="R96" s="228"/>
      <c r="S96" s="228"/>
      <c r="T96" s="228"/>
      <c r="U96" s="228"/>
      <c r="V96" s="229"/>
      <c r="W96" s="105">
        <v>3492</v>
      </c>
      <c r="X96" s="105"/>
      <c r="Y96" s="60">
        <v>3492</v>
      </c>
    </row>
    <row r="97" ht="20" customHeight="1" spans="1:25">
      <c r="A97" s="125"/>
      <c r="B97" s="223"/>
      <c r="C97" s="223"/>
      <c r="D97" s="223"/>
      <c r="E97" s="86"/>
      <c r="F97" s="224"/>
      <c r="G97" s="224"/>
      <c r="H97" s="224"/>
      <c r="I97" s="224"/>
      <c r="J97" s="224"/>
      <c r="K97" s="224"/>
      <c r="L97" s="182" t="s">
        <v>159</v>
      </c>
      <c r="M97" s="228">
        <v>15530</v>
      </c>
      <c r="N97" s="230">
        <v>15530</v>
      </c>
      <c r="O97" s="230">
        <v>15530</v>
      </c>
      <c r="P97" s="166"/>
      <c r="Q97" s="229">
        <v>35577</v>
      </c>
      <c r="R97" s="184"/>
      <c r="S97" s="184"/>
      <c r="T97" s="184"/>
      <c r="U97" s="184"/>
      <c r="V97" s="230"/>
      <c r="W97" s="105">
        <v>35577</v>
      </c>
      <c r="X97" s="105"/>
      <c r="Y97" s="60">
        <v>35577</v>
      </c>
    </row>
    <row r="98" ht="20" customHeight="1" spans="1:25">
      <c r="A98" s="125"/>
      <c r="B98" s="223"/>
      <c r="C98" s="223"/>
      <c r="D98" s="223"/>
      <c r="E98" s="86"/>
      <c r="F98" s="224"/>
      <c r="G98" s="224"/>
      <c r="H98" s="224"/>
      <c r="I98" s="224"/>
      <c r="J98" s="224"/>
      <c r="K98" s="224"/>
      <c r="L98" s="182" t="s">
        <v>160</v>
      </c>
      <c r="M98" s="184"/>
      <c r="N98" s="230"/>
      <c r="O98" s="230"/>
      <c r="P98" s="166"/>
      <c r="Q98" s="230"/>
      <c r="R98" s="184"/>
      <c r="S98" s="184"/>
      <c r="T98" s="184"/>
      <c r="U98" s="184"/>
      <c r="V98" s="230"/>
      <c r="W98" s="105"/>
      <c r="X98" s="105"/>
      <c r="Y98" s="60"/>
    </row>
    <row r="99" ht="20" customHeight="1" spans="1:25">
      <c r="A99" s="96" t="s">
        <v>161</v>
      </c>
      <c r="B99" s="60">
        <v>452893</v>
      </c>
      <c r="C99" s="60">
        <f t="shared" ref="C99:K99" si="24">C94</f>
        <v>487516</v>
      </c>
      <c r="D99" s="60">
        <f t="shared" si="24"/>
        <v>488013</v>
      </c>
      <c r="E99" s="86">
        <f>D99/C99</f>
        <v>1.00101945372049</v>
      </c>
      <c r="F99" s="60">
        <f t="shared" si="24"/>
        <v>358879</v>
      </c>
      <c r="G99" s="60">
        <f t="shared" si="24"/>
        <v>0</v>
      </c>
      <c r="H99" s="60">
        <f t="shared" si="24"/>
        <v>0</v>
      </c>
      <c r="I99" s="60">
        <f t="shared" si="24"/>
        <v>344843</v>
      </c>
      <c r="J99" s="60">
        <f t="shared" si="24"/>
        <v>15619</v>
      </c>
      <c r="K99" s="60">
        <f t="shared" si="24"/>
        <v>374498</v>
      </c>
      <c r="L99" s="184" t="s">
        <v>162</v>
      </c>
      <c r="M99" s="96">
        <v>452893</v>
      </c>
      <c r="N99" s="96" t="e">
        <f>N94+N95+N97+N98</f>
        <v>#REF!</v>
      </c>
      <c r="O99" s="96" t="e">
        <f>O94+O95+O97+O98</f>
        <v>#REF!</v>
      </c>
      <c r="P99" s="166" t="e">
        <f>O99/N99</f>
        <v>#REF!</v>
      </c>
      <c r="Q99" s="70">
        <f>Q94+Q95+Q97</f>
        <v>358873</v>
      </c>
      <c r="R99" s="70">
        <f t="shared" ref="R99:Y99" si="25">R94+R95+R97</f>
        <v>143944</v>
      </c>
      <c r="S99" s="70">
        <f t="shared" si="25"/>
        <v>86242</v>
      </c>
      <c r="T99" s="70">
        <f t="shared" si="25"/>
        <v>29619</v>
      </c>
      <c r="U99" s="70">
        <f t="shared" si="25"/>
        <v>28083</v>
      </c>
      <c r="V99" s="70">
        <f t="shared" si="25"/>
        <v>175860</v>
      </c>
      <c r="W99" s="70">
        <f t="shared" si="25"/>
        <v>340707</v>
      </c>
      <c r="X99" s="70">
        <f>X94</f>
        <v>15616</v>
      </c>
      <c r="Y99" s="70">
        <f t="shared" si="25"/>
        <v>374489</v>
      </c>
    </row>
    <row r="100" ht="20" customHeight="1" spans="1:25">
      <c r="A100" s="96"/>
      <c r="B100" s="60"/>
      <c r="C100" s="60"/>
      <c r="D100" s="60"/>
      <c r="E100" s="86"/>
      <c r="F100" s="60"/>
      <c r="G100" s="60"/>
      <c r="H100" s="60"/>
      <c r="I100" s="60"/>
      <c r="J100" s="60"/>
      <c r="K100" s="60"/>
      <c r="L100" s="226" t="s">
        <v>163</v>
      </c>
      <c r="M100" s="70">
        <v>0</v>
      </c>
      <c r="N100" s="70" t="e">
        <f t="shared" ref="N100:Q100" si="26">N101-N99</f>
        <v>#REF!</v>
      </c>
      <c r="O100" s="70" t="e">
        <f t="shared" si="26"/>
        <v>#REF!</v>
      </c>
      <c r="P100" s="166"/>
      <c r="Q100" s="70">
        <f>Q101-Q99</f>
        <v>6</v>
      </c>
      <c r="R100" s="70"/>
      <c r="S100" s="70"/>
      <c r="T100" s="70"/>
      <c r="U100" s="70"/>
      <c r="V100" s="231"/>
      <c r="W100" s="105"/>
      <c r="X100" s="105"/>
      <c r="Y100" s="60">
        <f>K99-Y99</f>
        <v>9</v>
      </c>
    </row>
    <row r="101" ht="20" customHeight="1" spans="1:25">
      <c r="A101" s="180" t="s">
        <v>164</v>
      </c>
      <c r="B101" s="152">
        <v>452893</v>
      </c>
      <c r="C101" s="152">
        <f t="shared" ref="C101:K101" si="27">C99</f>
        <v>487516</v>
      </c>
      <c r="D101" s="152">
        <f t="shared" si="27"/>
        <v>488013</v>
      </c>
      <c r="E101" s="86">
        <f>D101/C101</f>
        <v>1.00101945372049</v>
      </c>
      <c r="F101" s="152">
        <f t="shared" si="27"/>
        <v>358879</v>
      </c>
      <c r="G101" s="152">
        <f t="shared" si="27"/>
        <v>0</v>
      </c>
      <c r="H101" s="152">
        <f t="shared" si="27"/>
        <v>0</v>
      </c>
      <c r="I101" s="152">
        <f t="shared" si="27"/>
        <v>344843</v>
      </c>
      <c r="J101" s="152">
        <f t="shared" si="27"/>
        <v>15619</v>
      </c>
      <c r="K101" s="152">
        <f t="shared" si="27"/>
        <v>374498</v>
      </c>
      <c r="L101" s="226" t="s">
        <v>165</v>
      </c>
      <c r="M101" s="226">
        <v>452893</v>
      </c>
      <c r="N101" s="231">
        <f t="shared" ref="N101:Q101" si="28">C101</f>
        <v>487516</v>
      </c>
      <c r="O101" s="231">
        <f t="shared" si="28"/>
        <v>488013</v>
      </c>
      <c r="P101" s="166">
        <f>O101/N101</f>
        <v>1.00101945372049</v>
      </c>
      <c r="Q101" s="231">
        <f>F101</f>
        <v>358879</v>
      </c>
      <c r="R101" s="226"/>
      <c r="S101" s="226"/>
      <c r="T101" s="226"/>
      <c r="U101" s="226"/>
      <c r="V101" s="231"/>
      <c r="W101" s="105">
        <f>W99</f>
        <v>340707</v>
      </c>
      <c r="X101" s="105">
        <f>X99</f>
        <v>15616</v>
      </c>
      <c r="Y101" s="60">
        <f>K101</f>
        <v>374498</v>
      </c>
    </row>
  </sheetData>
  <mergeCells count="24">
    <mergeCell ref="A1:Y1"/>
    <mergeCell ref="Q2:V2"/>
    <mergeCell ref="W2:Y2"/>
    <mergeCell ref="R3:V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P3:P4"/>
    <mergeCell ref="Q3:Q4"/>
    <mergeCell ref="W3:W4"/>
    <mergeCell ref="X3:X4"/>
    <mergeCell ref="Y3:Y4"/>
  </mergeCells>
  <printOptions horizontalCentered="1"/>
  <pageMargins left="0.118055555555556" right="0.118055555555556" top="0.786805555555556" bottom="0.393055555555556" header="0.279166666666667" footer="0.200694444444444"/>
  <pageSetup paperSize="9" scale="80" orientation="landscape" horizontalDpi="300" verticalDpi="300"/>
  <headerFooter alignWithMargins="0" scaleWithDoc="0">
    <oddFooter>&amp;C第 &amp;P 页</oddFooter>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VYI143"/>
  <sheetViews>
    <sheetView showZeros="0" topLeftCell="A43" workbookViewId="0">
      <selection activeCell="L104" sqref="L104"/>
    </sheetView>
  </sheetViews>
  <sheetFormatPr defaultColWidth="9" defaultRowHeight="14.25"/>
  <cols>
    <col min="1" max="1" width="31" style="107" customWidth="1"/>
    <col min="2" max="5" width="8.125" style="143" hidden="1" customWidth="1"/>
    <col min="6" max="9" width="8.125" style="143" customWidth="1"/>
    <col min="10" max="10" width="55" style="107" customWidth="1"/>
    <col min="11" max="14" width="8.125" style="143" hidden="1" customWidth="1"/>
    <col min="15" max="15" width="8.125" style="143" customWidth="1"/>
    <col min="16" max="17" width="8.125" style="143" hidden="1" customWidth="1"/>
    <col min="18" max="18" width="8" style="107" hidden="1" customWidth="1"/>
    <col min="19" max="19" width="9.125" style="107" customWidth="1"/>
    <col min="20" max="20" width="7.375" style="144" customWidth="1"/>
    <col min="21" max="21" width="8.125" style="107" customWidth="1"/>
    <col min="22" max="22" width="16.125" style="107" customWidth="1"/>
    <col min="23" max="23" width="19.5" style="107" customWidth="1"/>
    <col min="24" max="24" width="18.25" style="107" customWidth="1"/>
    <col min="25" max="27" width="9" style="107" customWidth="1"/>
    <col min="28" max="15451" width="9" style="107"/>
    <col min="15452" max="15483" width="9" style="145"/>
    <col min="15484" max="15495" width="9" style="107"/>
    <col min="15496" max="15527" width="9" style="145"/>
    <col min="15528" max="15530" width="9" style="107"/>
    <col min="15531" max="16384" width="9" style="145"/>
  </cols>
  <sheetData>
    <row r="1" ht="50" customHeight="1" spans="1:21">
      <c r="A1" s="146" t="s">
        <v>166</v>
      </c>
      <c r="B1" s="146"/>
      <c r="C1" s="146"/>
      <c r="D1" s="146"/>
      <c r="E1" s="146"/>
      <c r="F1" s="146"/>
      <c r="G1" s="146"/>
      <c r="H1" s="146"/>
      <c r="I1" s="146"/>
      <c r="J1" s="146"/>
      <c r="K1" s="146"/>
      <c r="L1" s="146"/>
      <c r="M1" s="146"/>
      <c r="N1" s="146"/>
      <c r="O1" s="146"/>
      <c r="P1" s="146"/>
      <c r="Q1" s="146"/>
      <c r="R1" s="146"/>
      <c r="S1" s="146"/>
      <c r="T1" s="146"/>
      <c r="U1" s="146"/>
    </row>
    <row r="2" ht="18" customHeight="1" spans="1:21">
      <c r="A2" s="147" t="s">
        <v>167</v>
      </c>
      <c r="B2" s="148"/>
      <c r="C2" s="148"/>
      <c r="D2" s="148"/>
      <c r="E2" s="148"/>
      <c r="F2" s="148"/>
      <c r="G2" s="148"/>
      <c r="H2" s="148"/>
      <c r="I2" s="148"/>
      <c r="J2" s="148"/>
      <c r="K2" s="158"/>
      <c r="L2" s="158"/>
      <c r="M2" s="158"/>
      <c r="N2" s="158"/>
      <c r="O2" s="158"/>
      <c r="P2" s="159"/>
      <c r="Q2" s="159"/>
      <c r="R2" s="159"/>
      <c r="S2" s="122" t="s">
        <v>25</v>
      </c>
      <c r="T2" s="122"/>
      <c r="U2" s="122"/>
    </row>
    <row r="3" ht="27" customHeight="1" spans="1:21">
      <c r="A3" s="114" t="s">
        <v>26</v>
      </c>
      <c r="B3" s="149" t="s">
        <v>168</v>
      </c>
      <c r="C3" s="149" t="s">
        <v>28</v>
      </c>
      <c r="D3" s="83" t="s">
        <v>29</v>
      </c>
      <c r="E3" s="150" t="s">
        <v>30</v>
      </c>
      <c r="F3" s="83" t="s">
        <v>31</v>
      </c>
      <c r="G3" s="84" t="s">
        <v>32</v>
      </c>
      <c r="H3" s="84" t="s">
        <v>33</v>
      </c>
      <c r="I3" s="84" t="s">
        <v>34</v>
      </c>
      <c r="J3" s="160" t="s">
        <v>35</v>
      </c>
      <c r="K3" s="149" t="s">
        <v>168</v>
      </c>
      <c r="L3" s="149" t="s">
        <v>169</v>
      </c>
      <c r="M3" s="161" t="s">
        <v>29</v>
      </c>
      <c r="N3" s="162" t="s">
        <v>38</v>
      </c>
      <c r="O3" s="83" t="s">
        <v>170</v>
      </c>
      <c r="P3" s="163" t="s">
        <v>39</v>
      </c>
      <c r="Q3" s="177"/>
      <c r="R3" s="86" t="s">
        <v>171</v>
      </c>
      <c r="S3" s="83" t="s">
        <v>32</v>
      </c>
      <c r="T3" s="83" t="s">
        <v>33</v>
      </c>
      <c r="U3" s="83" t="s">
        <v>34</v>
      </c>
    </row>
    <row r="4" ht="39" customHeight="1" spans="1:21">
      <c r="A4" s="114"/>
      <c r="B4" s="151"/>
      <c r="C4" s="151"/>
      <c r="D4" s="83"/>
      <c r="E4" s="150"/>
      <c r="F4" s="83"/>
      <c r="G4" s="89"/>
      <c r="H4" s="89"/>
      <c r="I4" s="89"/>
      <c r="J4" s="160"/>
      <c r="K4" s="151"/>
      <c r="L4" s="151"/>
      <c r="M4" s="161"/>
      <c r="N4" s="164"/>
      <c r="O4" s="83"/>
      <c r="P4" s="83" t="s">
        <v>172</v>
      </c>
      <c r="Q4" s="83" t="s">
        <v>173</v>
      </c>
      <c r="R4" s="86"/>
      <c r="S4" s="83"/>
      <c r="T4" s="83"/>
      <c r="U4" s="83"/>
    </row>
    <row r="5" ht="20" customHeight="1" spans="1:15531">
      <c r="A5" s="137" t="s">
        <v>45</v>
      </c>
      <c r="B5" s="152">
        <v>11300</v>
      </c>
      <c r="C5" s="152">
        <f t="shared" ref="C5:H5" si="0">C6+C7</f>
        <v>10500</v>
      </c>
      <c r="D5" s="152">
        <f t="shared" si="0"/>
        <v>10516</v>
      </c>
      <c r="E5" s="153">
        <f t="shared" ref="E5:E13" si="1">D5/C5</f>
        <v>1.00152380952381</v>
      </c>
      <c r="F5" s="152">
        <f t="shared" si="0"/>
        <v>11300</v>
      </c>
      <c r="G5" s="152">
        <f t="shared" si="0"/>
        <v>10465</v>
      </c>
      <c r="H5" s="152">
        <f t="shared" si="0"/>
        <v>0</v>
      </c>
      <c r="I5" s="152">
        <f>F5+H5</f>
        <v>11300</v>
      </c>
      <c r="J5" s="165" t="s">
        <v>174</v>
      </c>
      <c r="K5" s="70">
        <v>78071</v>
      </c>
      <c r="L5" s="70">
        <f t="shared" ref="L5:Q5" si="2">SUM(L6:L22)</f>
        <v>79959</v>
      </c>
      <c r="M5" s="70">
        <f t="shared" si="2"/>
        <v>79778</v>
      </c>
      <c r="N5" s="166">
        <f t="shared" ref="N5:N68" si="3">M5/L5</f>
        <v>0.997736339874186</v>
      </c>
      <c r="O5" s="70">
        <f t="shared" ref="O5:O68" si="4">P5+Q5</f>
        <v>83362</v>
      </c>
      <c r="P5" s="70">
        <f t="shared" si="2"/>
        <v>71812</v>
      </c>
      <c r="Q5" s="70">
        <f t="shared" si="2"/>
        <v>11550</v>
      </c>
      <c r="R5" s="166">
        <f t="shared" ref="R5:R61" si="5">(O5-M5)/M5</f>
        <v>0.0449246659480057</v>
      </c>
      <c r="S5" s="105">
        <f>SUM(S6:S22)</f>
        <v>67881</v>
      </c>
      <c r="T5" s="105">
        <f>SUM(T6:T22)</f>
        <v>2910</v>
      </c>
      <c r="U5" s="60">
        <f>SUM(U6:U22)</f>
        <v>86272</v>
      </c>
      <c r="V5" s="78"/>
      <c r="VVH5" s="107"/>
      <c r="VWN5" s="145"/>
      <c r="VWZ5" s="107"/>
      <c r="VYF5" s="145"/>
      <c r="VYI5" s="107"/>
    </row>
    <row r="6" ht="20" customHeight="1" spans="1:15531">
      <c r="A6" s="137" t="s">
        <v>175</v>
      </c>
      <c r="B6" s="60">
        <v>9780</v>
      </c>
      <c r="C6" s="60">
        <f>表一!C6+表一!C22</f>
        <v>8855</v>
      </c>
      <c r="D6" s="60">
        <v>8868</v>
      </c>
      <c r="E6" s="153">
        <f t="shared" si="1"/>
        <v>1.00146809712027</v>
      </c>
      <c r="F6" s="60">
        <f>表一!F6+表一!F23+表一!F24+表一!F25+表一!F26+表一!F28</f>
        <v>9505</v>
      </c>
      <c r="G6" s="60">
        <f>表一!I6</f>
        <v>8745</v>
      </c>
      <c r="H6" s="60"/>
      <c r="I6" s="152">
        <f>F6+H6</f>
        <v>9505</v>
      </c>
      <c r="J6" s="165" t="s">
        <v>176</v>
      </c>
      <c r="K6" s="70">
        <v>40716</v>
      </c>
      <c r="L6" s="70">
        <v>40716</v>
      </c>
      <c r="M6" s="70">
        <f>42427-1847-50+14+1+124+62-144+6+14-9-39+12</f>
        <v>40571</v>
      </c>
      <c r="N6" s="166">
        <f t="shared" si="3"/>
        <v>0.996438746438746</v>
      </c>
      <c r="O6" s="70">
        <f t="shared" si="4"/>
        <v>41692</v>
      </c>
      <c r="P6" s="70">
        <f>41279+187+223+3</f>
        <v>41692</v>
      </c>
      <c r="Q6" s="70"/>
      <c r="R6" s="166">
        <f t="shared" si="5"/>
        <v>0.0276305735623968</v>
      </c>
      <c r="S6" s="105">
        <f>32859</f>
        <v>32859</v>
      </c>
      <c r="T6" s="105"/>
      <c r="U6" s="60">
        <f>O6+T6</f>
        <v>41692</v>
      </c>
      <c r="V6" s="78"/>
      <c r="VVH6" s="107"/>
      <c r="VWN6" s="145"/>
      <c r="VWZ6" s="107"/>
      <c r="VYF6" s="145"/>
      <c r="VYI6" s="107"/>
    </row>
    <row r="7" ht="20" customHeight="1" spans="1:15531">
      <c r="A7" s="137" t="s">
        <v>177</v>
      </c>
      <c r="B7" s="152">
        <v>1520</v>
      </c>
      <c r="C7" s="152">
        <f>表一!C31+表一!C29+表一!C30+表一!C32</f>
        <v>1645</v>
      </c>
      <c r="D7" s="152">
        <v>1648</v>
      </c>
      <c r="E7" s="153">
        <f t="shared" si="1"/>
        <v>1.00182370820669</v>
      </c>
      <c r="F7" s="152">
        <f>表一!F27+表一!F31+表一!F29+表一!F30+表一!F32+表一!F33</f>
        <v>1795</v>
      </c>
      <c r="G7" s="152">
        <f>表一!I21</f>
        <v>1720</v>
      </c>
      <c r="H7" s="152"/>
      <c r="I7" s="152">
        <f t="shared" ref="I6:I21" si="6">F7+H7</f>
        <v>1795</v>
      </c>
      <c r="J7" s="165" t="s">
        <v>178</v>
      </c>
      <c r="K7" s="70">
        <v>1547</v>
      </c>
      <c r="L7" s="70">
        <v>1547</v>
      </c>
      <c r="M7" s="60">
        <f>1433+114</f>
        <v>1547</v>
      </c>
      <c r="N7" s="166">
        <f t="shared" si="3"/>
        <v>1</v>
      </c>
      <c r="O7" s="70">
        <f t="shared" si="4"/>
        <v>1447</v>
      </c>
      <c r="P7" s="70">
        <v>1447</v>
      </c>
      <c r="Q7" s="70"/>
      <c r="R7" s="166">
        <f t="shared" si="5"/>
        <v>-0.0646412411118294</v>
      </c>
      <c r="S7" s="105">
        <v>1025</v>
      </c>
      <c r="T7" s="105"/>
      <c r="U7" s="60">
        <f t="shared" ref="U7:U22" si="7">O7+T7</f>
        <v>1447</v>
      </c>
      <c r="V7" s="78"/>
      <c r="VVH7" s="107"/>
      <c r="VWN7" s="145"/>
      <c r="VWZ7" s="107"/>
      <c r="VYF7" s="145"/>
      <c r="VYI7" s="107"/>
    </row>
    <row r="8" ht="20" customHeight="1" spans="1:15531">
      <c r="A8" s="154" t="s">
        <v>97</v>
      </c>
      <c r="B8" s="152">
        <v>299029</v>
      </c>
      <c r="C8" s="152">
        <f t="shared" ref="C8:H8" si="8">C9+C10+C11</f>
        <v>328155</v>
      </c>
      <c r="D8" s="152">
        <f t="shared" si="8"/>
        <v>328636</v>
      </c>
      <c r="E8" s="153">
        <f t="shared" si="1"/>
        <v>1.00146577074858</v>
      </c>
      <c r="F8" s="152">
        <f t="shared" si="8"/>
        <v>322216</v>
      </c>
      <c r="G8" s="152">
        <f t="shared" si="8"/>
        <v>311646</v>
      </c>
      <c r="H8" s="152">
        <f t="shared" si="8"/>
        <v>375</v>
      </c>
      <c r="I8" s="152">
        <f t="shared" si="6"/>
        <v>322591</v>
      </c>
      <c r="J8" s="165" t="s">
        <v>179</v>
      </c>
      <c r="K8" s="70">
        <v>6960</v>
      </c>
      <c r="L8" s="70">
        <v>6960</v>
      </c>
      <c r="M8" s="60">
        <f>6966-6</f>
        <v>6960</v>
      </c>
      <c r="N8" s="166">
        <f t="shared" si="3"/>
        <v>1</v>
      </c>
      <c r="O8" s="70">
        <f t="shared" si="4"/>
        <v>7150</v>
      </c>
      <c r="P8" s="70">
        <v>7150</v>
      </c>
      <c r="Q8" s="70"/>
      <c r="R8" s="166">
        <f t="shared" si="5"/>
        <v>0.0272988505747126</v>
      </c>
      <c r="S8" s="105">
        <v>7150</v>
      </c>
      <c r="T8" s="105"/>
      <c r="U8" s="60">
        <f t="shared" si="7"/>
        <v>7150</v>
      </c>
      <c r="V8" s="78"/>
      <c r="VVH8" s="107"/>
      <c r="VWN8" s="145"/>
      <c r="VWZ8" s="107"/>
      <c r="VYF8" s="145"/>
      <c r="VYI8" s="107"/>
    </row>
    <row r="9" ht="20" customHeight="1" spans="1:15531">
      <c r="A9" s="154" t="s">
        <v>98</v>
      </c>
      <c r="B9" s="152">
        <v>2467</v>
      </c>
      <c r="C9" s="152">
        <f>表一!C35</f>
        <v>2467</v>
      </c>
      <c r="D9" s="152">
        <f>表一!D35</f>
        <v>2467</v>
      </c>
      <c r="E9" s="153">
        <f t="shared" si="1"/>
        <v>1</v>
      </c>
      <c r="F9" s="152">
        <f>表一!F35</f>
        <v>2467</v>
      </c>
      <c r="G9" s="152">
        <f>表一!I35</f>
        <v>2467</v>
      </c>
      <c r="H9" s="152">
        <f>表一!J35</f>
        <v>0</v>
      </c>
      <c r="I9" s="152">
        <f t="shared" si="6"/>
        <v>2467</v>
      </c>
      <c r="J9" s="165" t="s">
        <v>180</v>
      </c>
      <c r="K9" s="70">
        <v>134</v>
      </c>
      <c r="L9" s="70">
        <v>134</v>
      </c>
      <c r="M9" s="60">
        <v>134</v>
      </c>
      <c r="N9" s="166">
        <f t="shared" si="3"/>
        <v>1</v>
      </c>
      <c r="O9" s="70">
        <f t="shared" si="4"/>
        <v>144</v>
      </c>
      <c r="P9" s="70">
        <v>144</v>
      </c>
      <c r="Q9" s="70"/>
      <c r="R9" s="166">
        <f t="shared" si="5"/>
        <v>0.0746268656716418</v>
      </c>
      <c r="S9" s="105">
        <v>100</v>
      </c>
      <c r="T9" s="105"/>
      <c r="U9" s="60">
        <f t="shared" si="7"/>
        <v>144</v>
      </c>
      <c r="V9" s="78"/>
      <c r="VVH9" s="107"/>
      <c r="VWN9" s="145"/>
      <c r="VWZ9" s="107"/>
      <c r="VYF9" s="145"/>
      <c r="VYI9" s="107"/>
    </row>
    <row r="10" ht="20" customHeight="1" spans="1:15531">
      <c r="A10" s="154" t="s">
        <v>102</v>
      </c>
      <c r="B10" s="60">
        <v>118090</v>
      </c>
      <c r="C10" s="60">
        <f>表一!C39</f>
        <v>129248</v>
      </c>
      <c r="D10" s="60">
        <f>表一!D39</f>
        <v>128924</v>
      </c>
      <c r="E10" s="153">
        <f t="shared" si="1"/>
        <v>0.997493191384006</v>
      </c>
      <c r="F10" s="60">
        <f>表一!F39</f>
        <v>119749</v>
      </c>
      <c r="G10" s="60">
        <f>表一!I39</f>
        <v>116058</v>
      </c>
      <c r="H10" s="60">
        <f>表一!J39</f>
        <v>375</v>
      </c>
      <c r="I10" s="152">
        <f t="shared" si="6"/>
        <v>120124</v>
      </c>
      <c r="J10" s="165" t="s">
        <v>181</v>
      </c>
      <c r="K10" s="70">
        <v>8900</v>
      </c>
      <c r="L10" s="70">
        <v>9200</v>
      </c>
      <c r="M10" s="60">
        <v>9200</v>
      </c>
      <c r="N10" s="166">
        <f t="shared" si="3"/>
        <v>1</v>
      </c>
      <c r="O10" s="70">
        <f t="shared" si="4"/>
        <v>9450</v>
      </c>
      <c r="P10" s="70"/>
      <c r="Q10" s="70">
        <f>[2]表四!F10</f>
        <v>9450</v>
      </c>
      <c r="R10" s="166">
        <f t="shared" si="5"/>
        <v>0.0271739130434783</v>
      </c>
      <c r="S10" s="105">
        <v>8663</v>
      </c>
      <c r="T10" s="105">
        <f>950</f>
        <v>950</v>
      </c>
      <c r="U10" s="60">
        <f t="shared" si="7"/>
        <v>10400</v>
      </c>
      <c r="V10" s="78"/>
      <c r="VVH10" s="107"/>
      <c r="VWN10" s="145"/>
      <c r="VWZ10" s="107"/>
      <c r="VYF10" s="145"/>
      <c r="VYI10" s="107"/>
    </row>
    <row r="11" ht="20" customHeight="1" spans="1:15531">
      <c r="A11" s="154" t="s">
        <v>124</v>
      </c>
      <c r="B11" s="152">
        <v>178472</v>
      </c>
      <c r="C11" s="152">
        <f>表一!C61</f>
        <v>196440</v>
      </c>
      <c r="D11" s="152">
        <f>表一!D61</f>
        <v>197245</v>
      </c>
      <c r="E11" s="153">
        <f t="shared" si="1"/>
        <v>1.00409794339238</v>
      </c>
      <c r="F11" s="152">
        <f>表一!F61</f>
        <v>200000</v>
      </c>
      <c r="G11" s="152">
        <f>表一!I61</f>
        <v>193121</v>
      </c>
      <c r="H11" s="152">
        <f>表一!J61</f>
        <v>0</v>
      </c>
      <c r="I11" s="152">
        <f t="shared" si="6"/>
        <v>200000</v>
      </c>
      <c r="J11" s="165" t="s">
        <v>182</v>
      </c>
      <c r="K11" s="70">
        <v>600</v>
      </c>
      <c r="L11" s="70">
        <v>588</v>
      </c>
      <c r="M11" s="60">
        <v>588</v>
      </c>
      <c r="N11" s="166">
        <f t="shared" si="3"/>
        <v>1</v>
      </c>
      <c r="O11" s="70">
        <f t="shared" si="4"/>
        <v>600</v>
      </c>
      <c r="P11" s="70"/>
      <c r="Q11" s="70">
        <f>[2]表四!F11</f>
        <v>600</v>
      </c>
      <c r="R11" s="166">
        <f t="shared" si="5"/>
        <v>0.0204081632653061</v>
      </c>
      <c r="S11" s="105">
        <v>1353</v>
      </c>
      <c r="T11" s="105">
        <f>表三!H11</f>
        <v>760</v>
      </c>
      <c r="U11" s="60">
        <f t="shared" si="7"/>
        <v>1360</v>
      </c>
      <c r="V11" s="78"/>
      <c r="VVH11" s="107"/>
      <c r="VWN11" s="145"/>
      <c r="VWZ11" s="107"/>
      <c r="VYF11" s="145"/>
      <c r="VYI11" s="107"/>
    </row>
    <row r="12" ht="20" customHeight="1" spans="1:15531">
      <c r="A12" s="154" t="s">
        <v>145</v>
      </c>
      <c r="B12" s="152">
        <v>711</v>
      </c>
      <c r="C12" s="152">
        <f>表一!C82</f>
        <v>797</v>
      </c>
      <c r="D12" s="152">
        <f>表一!D82</f>
        <v>797</v>
      </c>
      <c r="E12" s="153">
        <f t="shared" si="1"/>
        <v>1</v>
      </c>
      <c r="F12" s="152">
        <f>M77</f>
        <v>2699</v>
      </c>
      <c r="G12" s="152">
        <v>887</v>
      </c>
      <c r="H12" s="152">
        <v>-1812</v>
      </c>
      <c r="I12" s="152">
        <f t="shared" si="6"/>
        <v>887</v>
      </c>
      <c r="J12" s="165" t="s">
        <v>183</v>
      </c>
      <c r="K12" s="70">
        <v>1847</v>
      </c>
      <c r="L12" s="70">
        <v>1847</v>
      </c>
      <c r="M12" s="60">
        <v>1847</v>
      </c>
      <c r="N12" s="166">
        <f t="shared" si="3"/>
        <v>1</v>
      </c>
      <c r="O12" s="70">
        <f t="shared" si="4"/>
        <v>1923</v>
      </c>
      <c r="P12" s="70">
        <v>1923</v>
      </c>
      <c r="Q12" s="70"/>
      <c r="R12" s="166">
        <f t="shared" si="5"/>
        <v>0.0411478072550081</v>
      </c>
      <c r="S12" s="105">
        <v>1763</v>
      </c>
      <c r="T12" s="105"/>
      <c r="U12" s="60">
        <f t="shared" si="7"/>
        <v>1923</v>
      </c>
      <c r="V12" s="78"/>
      <c r="VVH12" s="107"/>
      <c r="VWN12" s="145"/>
      <c r="VWZ12" s="107"/>
      <c r="VYF12" s="145"/>
      <c r="VYI12" s="107"/>
    </row>
    <row r="13" ht="20" customHeight="1" spans="1:15531">
      <c r="A13" s="154" t="s">
        <v>146</v>
      </c>
      <c r="B13" s="152">
        <f>SUM(B14:B18)</f>
        <v>8040</v>
      </c>
      <c r="C13" s="152">
        <f>SUM(C14:C18)</f>
        <v>14251</v>
      </c>
      <c r="D13" s="152">
        <f>SUM(D14:D18)</f>
        <v>14251</v>
      </c>
      <c r="E13" s="153">
        <f t="shared" si="1"/>
        <v>1</v>
      </c>
      <c r="F13" s="152">
        <f>F14+F15+F17+F18</f>
        <v>150</v>
      </c>
      <c r="G13" s="152">
        <f>SUM(G14:G18)</f>
        <v>218</v>
      </c>
      <c r="H13" s="152">
        <f>SUM(H14:H18)</f>
        <v>11418</v>
      </c>
      <c r="I13" s="152">
        <f>SUM(I14:I18)</f>
        <v>11568</v>
      </c>
      <c r="J13" s="165" t="s">
        <v>184</v>
      </c>
      <c r="K13" s="70">
        <v>1300</v>
      </c>
      <c r="L13" s="70">
        <v>1500</v>
      </c>
      <c r="M13" s="60">
        <f>1500-14</f>
        <v>1486</v>
      </c>
      <c r="N13" s="166">
        <f t="shared" si="3"/>
        <v>0.990666666666667</v>
      </c>
      <c r="O13" s="70">
        <f t="shared" si="4"/>
        <v>1400</v>
      </c>
      <c r="P13" s="70"/>
      <c r="Q13" s="70">
        <f>[2]表四!F6+[2]表四!F7</f>
        <v>1400</v>
      </c>
      <c r="R13" s="166">
        <f t="shared" si="5"/>
        <v>-0.0578734858681023</v>
      </c>
      <c r="S13" s="105">
        <v>873</v>
      </c>
      <c r="T13" s="105">
        <f>表三!H6+表三!H7</f>
        <v>1100</v>
      </c>
      <c r="U13" s="60">
        <f t="shared" si="7"/>
        <v>2500</v>
      </c>
      <c r="V13" s="78"/>
      <c r="VVH13" s="107"/>
      <c r="VWN13" s="145"/>
      <c r="VWZ13" s="107"/>
      <c r="VYF13" s="145"/>
      <c r="VYI13" s="107"/>
    </row>
    <row r="14" ht="20" customHeight="1" spans="1:15531">
      <c r="A14" s="154" t="s">
        <v>147</v>
      </c>
      <c r="B14" s="152">
        <v>0</v>
      </c>
      <c r="C14" s="152">
        <f>表一!C84</f>
        <v>0</v>
      </c>
      <c r="D14" s="152">
        <f>表一!D84</f>
        <v>0</v>
      </c>
      <c r="E14" s="153"/>
      <c r="F14" s="152">
        <f>表一!F84</f>
        <v>0</v>
      </c>
      <c r="G14" s="152">
        <f>表一!I84</f>
        <v>0</v>
      </c>
      <c r="H14" s="152">
        <f>表一!J84</f>
        <v>0</v>
      </c>
      <c r="I14" s="152">
        <f t="shared" si="6"/>
        <v>0</v>
      </c>
      <c r="J14" s="165" t="s">
        <v>185</v>
      </c>
      <c r="K14" s="70">
        <v>3805</v>
      </c>
      <c r="L14" s="70">
        <v>3805</v>
      </c>
      <c r="M14" s="60">
        <v>3805</v>
      </c>
      <c r="N14" s="166">
        <f t="shared" si="3"/>
        <v>1</v>
      </c>
      <c r="O14" s="70">
        <f t="shared" si="4"/>
        <v>4456</v>
      </c>
      <c r="P14" s="70">
        <f>4668-300+88</f>
        <v>4456</v>
      </c>
      <c r="Q14" s="70"/>
      <c r="R14" s="166">
        <f t="shared" si="5"/>
        <v>0.171090670170828</v>
      </c>
      <c r="S14" s="105">
        <v>1262</v>
      </c>
      <c r="T14" s="105"/>
      <c r="U14" s="60">
        <f t="shared" si="7"/>
        <v>4456</v>
      </c>
      <c r="V14" s="78"/>
      <c r="VVH14" s="107"/>
      <c r="VWN14" s="145"/>
      <c r="VWZ14" s="107"/>
      <c r="VYF14" s="145"/>
      <c r="VYI14" s="107"/>
    </row>
    <row r="15" ht="20" customHeight="1" spans="1:15531">
      <c r="A15" s="154" t="s">
        <v>148</v>
      </c>
      <c r="B15" s="152">
        <v>0</v>
      </c>
      <c r="C15" s="152">
        <f>表一!C85</f>
        <v>0</v>
      </c>
      <c r="D15" s="152">
        <f>表一!D85</f>
        <v>0</v>
      </c>
      <c r="E15" s="153"/>
      <c r="F15" s="152">
        <f>表一!F85</f>
        <v>0</v>
      </c>
      <c r="G15" s="152">
        <f>表一!I85</f>
        <v>0</v>
      </c>
      <c r="H15" s="152">
        <f>表一!J85</f>
        <v>0</v>
      </c>
      <c r="I15" s="152">
        <f t="shared" si="6"/>
        <v>0</v>
      </c>
      <c r="J15" s="165" t="s">
        <v>186</v>
      </c>
      <c r="K15" s="70">
        <v>50</v>
      </c>
      <c r="L15" s="70">
        <v>50</v>
      </c>
      <c r="M15" s="60">
        <v>50</v>
      </c>
      <c r="N15" s="166">
        <f t="shared" si="3"/>
        <v>1</v>
      </c>
      <c r="O15" s="70">
        <f t="shared" si="4"/>
        <v>50</v>
      </c>
      <c r="P15" s="70"/>
      <c r="Q15" s="70">
        <f>[2]表四!F8</f>
        <v>50</v>
      </c>
      <c r="R15" s="166">
        <f t="shared" si="5"/>
        <v>0</v>
      </c>
      <c r="S15" s="105">
        <v>104</v>
      </c>
      <c r="T15" s="105">
        <f>表三!H8</f>
        <v>100</v>
      </c>
      <c r="U15" s="60">
        <f t="shared" si="7"/>
        <v>150</v>
      </c>
      <c r="V15" s="78"/>
      <c r="VVH15" s="107"/>
      <c r="VWN15" s="145"/>
      <c r="VWZ15" s="107"/>
      <c r="VYF15" s="145"/>
      <c r="VYI15" s="107"/>
    </row>
    <row r="16" ht="20" customHeight="1" spans="1:15531">
      <c r="A16" s="154" t="s">
        <v>149</v>
      </c>
      <c r="B16" s="152"/>
      <c r="C16" s="152">
        <v>1443</v>
      </c>
      <c r="D16" s="152">
        <v>1443</v>
      </c>
      <c r="E16" s="153"/>
      <c r="F16" s="152"/>
      <c r="G16" s="152">
        <f>表一!I86</f>
        <v>0</v>
      </c>
      <c r="H16" s="152">
        <f>表一!J86</f>
        <v>0</v>
      </c>
      <c r="I16" s="152">
        <f t="shared" si="6"/>
        <v>0</v>
      </c>
      <c r="J16" s="165" t="s">
        <v>187</v>
      </c>
      <c r="K16" s="70">
        <v>2446</v>
      </c>
      <c r="L16" s="70">
        <v>2446</v>
      </c>
      <c r="M16" s="60">
        <v>2446</v>
      </c>
      <c r="N16" s="166">
        <f t="shared" si="3"/>
        <v>1</v>
      </c>
      <c r="O16" s="70">
        <f t="shared" si="4"/>
        <v>2465</v>
      </c>
      <c r="P16" s="70">
        <f>2315+100+50</f>
        <v>2465</v>
      </c>
      <c r="Q16" s="70"/>
      <c r="R16" s="166">
        <f t="shared" si="5"/>
        <v>0.00776778413736713</v>
      </c>
      <c r="S16" s="105">
        <v>2465</v>
      </c>
      <c r="T16" s="105"/>
      <c r="U16" s="60">
        <f t="shared" si="7"/>
        <v>2465</v>
      </c>
      <c r="V16" s="78"/>
      <c r="VVH16" s="107"/>
      <c r="VWN16" s="145"/>
      <c r="VWZ16" s="107"/>
      <c r="VYF16" s="145"/>
      <c r="VYI16" s="107"/>
    </row>
    <row r="17" ht="20" customHeight="1" spans="1:15531">
      <c r="A17" s="154" t="s">
        <v>150</v>
      </c>
      <c r="B17" s="152"/>
      <c r="C17" s="152">
        <f>表一!C87</f>
        <v>208</v>
      </c>
      <c r="D17" s="152">
        <f>表一!D87</f>
        <v>208</v>
      </c>
      <c r="E17" s="153">
        <f t="shared" ref="E17:E21" si="9">D17/C17</f>
        <v>1</v>
      </c>
      <c r="F17" s="152">
        <v>150</v>
      </c>
      <c r="G17" s="152">
        <f>表一!I87</f>
        <v>218</v>
      </c>
      <c r="H17" s="152">
        <v>68</v>
      </c>
      <c r="I17" s="152">
        <f t="shared" si="6"/>
        <v>218</v>
      </c>
      <c r="J17" s="165" t="s">
        <v>188</v>
      </c>
      <c r="K17" s="70">
        <v>306</v>
      </c>
      <c r="L17" s="70">
        <v>306</v>
      </c>
      <c r="M17" s="60">
        <v>306</v>
      </c>
      <c r="N17" s="166">
        <f t="shared" si="3"/>
        <v>1</v>
      </c>
      <c r="O17" s="70">
        <f t="shared" si="4"/>
        <v>334</v>
      </c>
      <c r="P17" s="70">
        <v>334</v>
      </c>
      <c r="Q17" s="70"/>
      <c r="R17" s="166">
        <f t="shared" si="5"/>
        <v>0.0915032679738562</v>
      </c>
      <c r="S17" s="105">
        <v>334</v>
      </c>
      <c r="T17" s="105"/>
      <c r="U17" s="60">
        <f t="shared" si="7"/>
        <v>334</v>
      </c>
      <c r="V17" s="78"/>
      <c r="VVH17" s="107"/>
      <c r="VWN17" s="145"/>
      <c r="VWZ17" s="107"/>
      <c r="VYF17" s="145"/>
      <c r="VYI17" s="107"/>
    </row>
    <row r="18" ht="20" customHeight="1" spans="1:15531">
      <c r="A18" s="154" t="s">
        <v>189</v>
      </c>
      <c r="B18" s="152">
        <v>8040</v>
      </c>
      <c r="C18" s="152">
        <f>表一!C88</f>
        <v>12600</v>
      </c>
      <c r="D18" s="152">
        <f>表一!D88</f>
        <v>12600</v>
      </c>
      <c r="E18" s="153">
        <f t="shared" si="9"/>
        <v>1</v>
      </c>
      <c r="F18" s="152"/>
      <c r="G18" s="152">
        <f>表一!I88</f>
        <v>0</v>
      </c>
      <c r="H18" s="152">
        <v>11350</v>
      </c>
      <c r="I18" s="152">
        <f t="shared" si="6"/>
        <v>11350</v>
      </c>
      <c r="J18" s="165" t="s">
        <v>190</v>
      </c>
      <c r="K18" s="70">
        <v>1164</v>
      </c>
      <c r="L18" s="70">
        <v>1164</v>
      </c>
      <c r="M18" s="60">
        <v>1164</v>
      </c>
      <c r="N18" s="166">
        <f t="shared" si="3"/>
        <v>1</v>
      </c>
      <c r="O18" s="70">
        <f t="shared" si="4"/>
        <v>1168</v>
      </c>
      <c r="P18" s="70">
        <f>1318-100-50</f>
        <v>1168</v>
      </c>
      <c r="Q18" s="70"/>
      <c r="R18" s="166">
        <f t="shared" si="5"/>
        <v>0.00343642611683849</v>
      </c>
      <c r="S18" s="105">
        <v>1168</v>
      </c>
      <c r="T18" s="105"/>
      <c r="U18" s="60">
        <f t="shared" si="7"/>
        <v>1168</v>
      </c>
      <c r="V18" s="78"/>
      <c r="VVH18" s="107"/>
      <c r="VWN18" s="145"/>
      <c r="VWZ18" s="107"/>
      <c r="VYF18" s="145"/>
      <c r="VYI18" s="107"/>
    </row>
    <row r="19" ht="20" customHeight="1" spans="1:15531">
      <c r="A19" s="154" t="s">
        <v>191</v>
      </c>
      <c r="B19" s="60">
        <v>133813</v>
      </c>
      <c r="C19" s="60">
        <f t="shared" ref="C19:H19" si="10">C20+C21</f>
        <v>133813</v>
      </c>
      <c r="D19" s="60">
        <f t="shared" si="10"/>
        <v>133813</v>
      </c>
      <c r="E19" s="153">
        <f t="shared" si="9"/>
        <v>1</v>
      </c>
      <c r="F19" s="60">
        <f t="shared" si="10"/>
        <v>22514</v>
      </c>
      <c r="G19" s="60">
        <f t="shared" si="10"/>
        <v>22514</v>
      </c>
      <c r="H19" s="60">
        <f t="shared" si="10"/>
        <v>5638</v>
      </c>
      <c r="I19" s="152">
        <f t="shared" si="6"/>
        <v>28152</v>
      </c>
      <c r="J19" s="165" t="s">
        <v>192</v>
      </c>
      <c r="K19" s="70">
        <v>5685</v>
      </c>
      <c r="L19" s="70">
        <v>5685</v>
      </c>
      <c r="M19" s="60">
        <v>5685</v>
      </c>
      <c r="N19" s="166">
        <f t="shared" si="3"/>
        <v>1</v>
      </c>
      <c r="O19" s="70">
        <f t="shared" si="4"/>
        <v>5612</v>
      </c>
      <c r="P19" s="70">
        <v>5612</v>
      </c>
      <c r="Q19" s="70"/>
      <c r="R19" s="166">
        <f t="shared" si="5"/>
        <v>-0.0128408091468777</v>
      </c>
      <c r="S19" s="105">
        <v>4503</v>
      </c>
      <c r="T19" s="105"/>
      <c r="U19" s="60">
        <f t="shared" si="7"/>
        <v>5612</v>
      </c>
      <c r="VVH19" s="107"/>
      <c r="VWN19" s="145"/>
      <c r="VWZ19" s="107"/>
      <c r="VYF19" s="145"/>
      <c r="VYI19" s="107"/>
    </row>
    <row r="20" ht="20" customHeight="1" spans="1:15531">
      <c r="A20" s="154" t="s">
        <v>153</v>
      </c>
      <c r="B20" s="152">
        <v>123763</v>
      </c>
      <c r="C20" s="152">
        <f>表一!C90</f>
        <v>123763</v>
      </c>
      <c r="D20" s="152">
        <f>表一!D90</f>
        <v>123763</v>
      </c>
      <c r="E20" s="153">
        <f t="shared" si="9"/>
        <v>1</v>
      </c>
      <c r="F20" s="152">
        <f>表一!F90</f>
        <v>0</v>
      </c>
      <c r="G20" s="152"/>
      <c r="H20" s="152">
        <v>5638</v>
      </c>
      <c r="I20" s="152">
        <f t="shared" si="6"/>
        <v>5638</v>
      </c>
      <c r="J20" s="165" t="s">
        <v>193</v>
      </c>
      <c r="K20" s="70">
        <v>50</v>
      </c>
      <c r="L20" s="70">
        <v>50</v>
      </c>
      <c r="M20" s="60">
        <v>28</v>
      </c>
      <c r="N20" s="166">
        <f t="shared" si="3"/>
        <v>0.56</v>
      </c>
      <c r="O20" s="70">
        <f t="shared" si="4"/>
        <v>50</v>
      </c>
      <c r="P20" s="70"/>
      <c r="Q20" s="70">
        <f>[2]表四!F9</f>
        <v>50</v>
      </c>
      <c r="R20" s="166">
        <f t="shared" si="5"/>
        <v>0.785714285714286</v>
      </c>
      <c r="S20" s="105">
        <v>32</v>
      </c>
      <c r="T20" s="105"/>
      <c r="U20" s="60">
        <f t="shared" si="7"/>
        <v>50</v>
      </c>
      <c r="VVH20" s="107"/>
      <c r="VWN20" s="145"/>
      <c r="VWZ20" s="107"/>
      <c r="VYF20" s="145"/>
      <c r="VYI20" s="107"/>
    </row>
    <row r="21" ht="20" customHeight="1" spans="1:15531">
      <c r="A21" s="67" t="s">
        <v>154</v>
      </c>
      <c r="B21" s="96">
        <v>10050</v>
      </c>
      <c r="C21" s="152">
        <f>表一!C91</f>
        <v>10050</v>
      </c>
      <c r="D21" s="152">
        <f>表一!D91</f>
        <v>10050</v>
      </c>
      <c r="E21" s="153">
        <f t="shared" si="9"/>
        <v>1</v>
      </c>
      <c r="F21" s="152">
        <v>22514</v>
      </c>
      <c r="G21" s="152">
        <v>22514</v>
      </c>
      <c r="H21" s="152"/>
      <c r="I21" s="152">
        <f t="shared" si="6"/>
        <v>22514</v>
      </c>
      <c r="J21" s="24" t="s">
        <v>194</v>
      </c>
      <c r="K21" s="70">
        <v>1291</v>
      </c>
      <c r="L21" s="70">
        <v>2691</v>
      </c>
      <c r="M21" s="60">
        <v>2691</v>
      </c>
      <c r="N21" s="166">
        <f t="shared" si="3"/>
        <v>1</v>
      </c>
      <c r="O21" s="70">
        <f t="shared" si="4"/>
        <v>4021</v>
      </c>
      <c r="P21" s="70">
        <v>4021</v>
      </c>
      <c r="Q21" s="70"/>
      <c r="R21" s="166">
        <f t="shared" si="5"/>
        <v>0.494240059457451</v>
      </c>
      <c r="S21" s="105">
        <v>2922</v>
      </c>
      <c r="T21" s="105"/>
      <c r="U21" s="60">
        <f t="shared" si="7"/>
        <v>4021</v>
      </c>
      <c r="VVH21" s="107"/>
      <c r="VWN21" s="145"/>
      <c r="VWZ21" s="107"/>
      <c r="VYF21" s="145"/>
      <c r="VYI21" s="107"/>
    </row>
    <row r="22" ht="20" customHeight="1" spans="1:15531">
      <c r="A22" s="155"/>
      <c r="B22" s="60"/>
      <c r="C22" s="153"/>
      <c r="D22" s="153"/>
      <c r="E22" s="153"/>
      <c r="F22" s="153"/>
      <c r="G22" s="153"/>
      <c r="H22" s="153"/>
      <c r="I22" s="153"/>
      <c r="J22" s="24" t="s">
        <v>195</v>
      </c>
      <c r="K22" s="70">
        <v>1270</v>
      </c>
      <c r="L22" s="70">
        <v>1270</v>
      </c>
      <c r="M22" s="60">
        <f>1386-116</f>
        <v>1270</v>
      </c>
      <c r="N22" s="166">
        <f t="shared" si="3"/>
        <v>1</v>
      </c>
      <c r="O22" s="70">
        <f t="shared" si="4"/>
        <v>1400</v>
      </c>
      <c r="P22" s="70">
        <v>1400</v>
      </c>
      <c r="Q22" s="70"/>
      <c r="R22" s="166">
        <f t="shared" si="5"/>
        <v>0.102362204724409</v>
      </c>
      <c r="S22" s="105">
        <v>1305</v>
      </c>
      <c r="T22" s="105"/>
      <c r="U22" s="60">
        <f t="shared" si="7"/>
        <v>1400</v>
      </c>
      <c r="VVH22" s="107"/>
      <c r="VWN22" s="145"/>
      <c r="VWZ22" s="107"/>
      <c r="VYF22" s="145"/>
      <c r="VYI22" s="107"/>
    </row>
    <row r="23" ht="20" customHeight="1" spans="1:15531">
      <c r="A23" s="155"/>
      <c r="B23" s="60"/>
      <c r="C23" s="153"/>
      <c r="D23" s="153"/>
      <c r="E23" s="153"/>
      <c r="F23" s="153"/>
      <c r="G23" s="153"/>
      <c r="H23" s="153"/>
      <c r="I23" s="153"/>
      <c r="J23" s="165" t="s">
        <v>196</v>
      </c>
      <c r="K23" s="70">
        <v>11430</v>
      </c>
      <c r="L23" s="70">
        <f t="shared" ref="L23:Q23" si="11">L24+L28</f>
        <v>11430</v>
      </c>
      <c r="M23" s="70">
        <f t="shared" si="11"/>
        <v>11429</v>
      </c>
      <c r="N23" s="166">
        <f t="shared" si="3"/>
        <v>0.999912510936133</v>
      </c>
      <c r="O23" s="70">
        <f t="shared" si="4"/>
        <v>11349</v>
      </c>
      <c r="P23" s="70">
        <f t="shared" si="11"/>
        <v>10299</v>
      </c>
      <c r="Q23" s="70">
        <f t="shared" si="11"/>
        <v>1050</v>
      </c>
      <c r="R23" s="166">
        <f t="shared" si="5"/>
        <v>-0.00699973750984338</v>
      </c>
      <c r="S23" s="105">
        <f>S24+S28</f>
        <v>11336</v>
      </c>
      <c r="T23" s="105">
        <f>T24+T28</f>
        <v>0</v>
      </c>
      <c r="U23" s="60">
        <f>U24+U28</f>
        <v>11349</v>
      </c>
      <c r="VVH23" s="107"/>
      <c r="VWN23" s="145"/>
      <c r="VWZ23" s="107"/>
      <c r="VYF23" s="145"/>
      <c r="VYI23" s="107"/>
    </row>
    <row r="24" ht="20" customHeight="1" spans="1:15531">
      <c r="A24" s="155"/>
      <c r="B24" s="60"/>
      <c r="C24" s="153"/>
      <c r="D24" s="153"/>
      <c r="E24" s="153"/>
      <c r="F24" s="153"/>
      <c r="G24" s="153"/>
      <c r="H24" s="153"/>
      <c r="I24" s="153"/>
      <c r="J24" s="165" t="s">
        <v>197</v>
      </c>
      <c r="K24" s="70">
        <v>3573</v>
      </c>
      <c r="L24" s="70">
        <v>3573</v>
      </c>
      <c r="M24" s="70">
        <f t="shared" ref="M24:Q24" si="12">SUM(M25:M27)</f>
        <v>3572</v>
      </c>
      <c r="N24" s="166">
        <f t="shared" si="3"/>
        <v>0.999720123145816</v>
      </c>
      <c r="O24" s="70">
        <f t="shared" si="4"/>
        <v>3363</v>
      </c>
      <c r="P24" s="70">
        <f t="shared" si="12"/>
        <v>3263</v>
      </c>
      <c r="Q24" s="70">
        <f t="shared" si="12"/>
        <v>100</v>
      </c>
      <c r="R24" s="166">
        <f t="shared" si="5"/>
        <v>-0.0585106382978723</v>
      </c>
      <c r="S24" s="105">
        <f>SUM(S25:S27)</f>
        <v>3363</v>
      </c>
      <c r="T24" s="105">
        <f>SUM(T25:T27)</f>
        <v>0</v>
      </c>
      <c r="U24" s="60">
        <f>SUM(U25:U27)</f>
        <v>3363</v>
      </c>
      <c r="VVH24" s="107"/>
      <c r="VWN24" s="145"/>
      <c r="VWZ24" s="107"/>
      <c r="VYF24" s="145"/>
      <c r="VYI24" s="107"/>
    </row>
    <row r="25" ht="20" customHeight="1" spans="1:15531">
      <c r="A25" s="155"/>
      <c r="B25" s="60"/>
      <c r="C25" s="153"/>
      <c r="D25" s="153"/>
      <c r="E25" s="153"/>
      <c r="F25" s="153"/>
      <c r="G25" s="153"/>
      <c r="H25" s="153"/>
      <c r="I25" s="153"/>
      <c r="J25" s="165" t="s">
        <v>198</v>
      </c>
      <c r="K25" s="70">
        <v>3106</v>
      </c>
      <c r="L25" s="70">
        <v>3106</v>
      </c>
      <c r="M25" s="60">
        <f>10144-367-355-5831-471-14</f>
        <v>3106</v>
      </c>
      <c r="N25" s="166">
        <f t="shared" si="3"/>
        <v>1</v>
      </c>
      <c r="O25" s="70">
        <f t="shared" si="4"/>
        <v>2896</v>
      </c>
      <c r="P25" s="70">
        <f>9965-367-570-355-471-5347+21+3+17</f>
        <v>2896</v>
      </c>
      <c r="Q25" s="70"/>
      <c r="R25" s="166">
        <f t="shared" si="5"/>
        <v>-0.0676110753380554</v>
      </c>
      <c r="S25" s="105">
        <v>2896</v>
      </c>
      <c r="T25" s="105"/>
      <c r="U25" s="60">
        <f>O25+T25</f>
        <v>2896</v>
      </c>
      <c r="VVH25" s="107"/>
      <c r="VWN25" s="145"/>
      <c r="VWZ25" s="107"/>
      <c r="VYF25" s="145"/>
      <c r="VYI25" s="107"/>
    </row>
    <row r="26" ht="20" customHeight="1" spans="1:15531">
      <c r="A26" s="67"/>
      <c r="B26" s="60"/>
      <c r="C26" s="153"/>
      <c r="D26" s="153"/>
      <c r="E26" s="153"/>
      <c r="F26" s="153"/>
      <c r="G26" s="153"/>
      <c r="H26" s="153"/>
      <c r="I26" s="153"/>
      <c r="J26" s="165" t="s">
        <v>199</v>
      </c>
      <c r="K26" s="70">
        <v>100</v>
      </c>
      <c r="L26" s="70">
        <v>100</v>
      </c>
      <c r="M26" s="60">
        <v>99</v>
      </c>
      <c r="N26" s="166">
        <f t="shared" si="3"/>
        <v>0.99</v>
      </c>
      <c r="O26" s="70">
        <f t="shared" si="4"/>
        <v>100</v>
      </c>
      <c r="P26" s="70"/>
      <c r="Q26" s="70">
        <f>[2]表四!F15</f>
        <v>100</v>
      </c>
      <c r="R26" s="166">
        <f t="shared" si="5"/>
        <v>0.0101010101010101</v>
      </c>
      <c r="S26" s="105">
        <v>100</v>
      </c>
      <c r="T26" s="105">
        <f>表三!H15</f>
        <v>0</v>
      </c>
      <c r="U26" s="60">
        <f>O26+T26</f>
        <v>100</v>
      </c>
      <c r="VVH26" s="107"/>
      <c r="VWN26" s="145"/>
      <c r="VWZ26" s="107"/>
      <c r="VYF26" s="145"/>
      <c r="VYI26" s="107"/>
    </row>
    <row r="27" ht="20" customHeight="1" spans="1:21">
      <c r="A27" s="67"/>
      <c r="B27" s="60"/>
      <c r="C27" s="153"/>
      <c r="D27" s="153"/>
      <c r="E27" s="153"/>
      <c r="F27" s="153"/>
      <c r="G27" s="153"/>
      <c r="H27" s="153"/>
      <c r="I27" s="153"/>
      <c r="J27" s="165" t="s">
        <v>200</v>
      </c>
      <c r="K27" s="70">
        <v>367</v>
      </c>
      <c r="L27" s="70">
        <v>367</v>
      </c>
      <c r="M27" s="60">
        <v>367</v>
      </c>
      <c r="N27" s="166">
        <f t="shared" si="3"/>
        <v>1</v>
      </c>
      <c r="O27" s="70">
        <f t="shared" si="4"/>
        <v>367</v>
      </c>
      <c r="P27" s="70">
        <v>367</v>
      </c>
      <c r="Q27" s="70"/>
      <c r="R27" s="166">
        <f t="shared" si="5"/>
        <v>0</v>
      </c>
      <c r="S27" s="105">
        <v>367</v>
      </c>
      <c r="T27" s="105"/>
      <c r="U27" s="60">
        <f>O27+T27</f>
        <v>367</v>
      </c>
    </row>
    <row r="28" ht="20" customHeight="1" spans="1:21">
      <c r="A28" s="67"/>
      <c r="B28" s="60"/>
      <c r="C28" s="153"/>
      <c r="D28" s="153"/>
      <c r="E28" s="153"/>
      <c r="F28" s="153"/>
      <c r="G28" s="153"/>
      <c r="H28" s="153"/>
      <c r="I28" s="153"/>
      <c r="J28" s="165" t="s">
        <v>201</v>
      </c>
      <c r="K28" s="70">
        <v>7857</v>
      </c>
      <c r="L28" s="70">
        <f t="shared" ref="L28:Q28" si="13">SUM(L29:L34)</f>
        <v>7857</v>
      </c>
      <c r="M28" s="70">
        <f t="shared" si="13"/>
        <v>7857</v>
      </c>
      <c r="N28" s="166">
        <f t="shared" si="3"/>
        <v>1</v>
      </c>
      <c r="O28" s="70">
        <f t="shared" si="4"/>
        <v>7986</v>
      </c>
      <c r="P28" s="70">
        <f t="shared" si="13"/>
        <v>7036</v>
      </c>
      <c r="Q28" s="70">
        <f t="shared" si="13"/>
        <v>950</v>
      </c>
      <c r="R28" s="166">
        <f t="shared" si="5"/>
        <v>0.0164184803360061</v>
      </c>
      <c r="S28" s="105">
        <f>SUM(S29:S34)</f>
        <v>7973</v>
      </c>
      <c r="T28" s="105">
        <f>SUM(T29:T34)</f>
        <v>0</v>
      </c>
      <c r="U28" s="60">
        <f>SUM(U29:U34)</f>
        <v>7986</v>
      </c>
    </row>
    <row r="29" ht="20" customHeight="1" spans="1:21">
      <c r="A29" s="67"/>
      <c r="B29" s="60"/>
      <c r="C29" s="153"/>
      <c r="D29" s="153"/>
      <c r="E29" s="153"/>
      <c r="F29" s="153"/>
      <c r="G29" s="153"/>
      <c r="H29" s="153"/>
      <c r="I29" s="153"/>
      <c r="J29" s="165" t="s">
        <v>202</v>
      </c>
      <c r="K29" s="70">
        <f>4978+853</f>
        <v>5831</v>
      </c>
      <c r="L29" s="70">
        <f>4978+853</f>
        <v>5831</v>
      </c>
      <c r="M29" s="60">
        <v>5831</v>
      </c>
      <c r="N29" s="166">
        <f t="shared" si="3"/>
        <v>1</v>
      </c>
      <c r="O29" s="70">
        <f t="shared" si="4"/>
        <v>6210</v>
      </c>
      <c r="P29" s="70">
        <v>6210</v>
      </c>
      <c r="Q29" s="70"/>
      <c r="R29" s="166">
        <f t="shared" si="5"/>
        <v>0.0649974275424455</v>
      </c>
      <c r="S29" s="105">
        <v>6210</v>
      </c>
      <c r="T29" s="105"/>
      <c r="U29" s="60">
        <f t="shared" ref="U29:U35" si="14">O29+T29</f>
        <v>6210</v>
      </c>
    </row>
    <row r="30" ht="20" customHeight="1" spans="1:21">
      <c r="A30" s="98"/>
      <c r="B30" s="156"/>
      <c r="C30" s="156"/>
      <c r="D30" s="156"/>
      <c r="E30" s="156"/>
      <c r="F30" s="156"/>
      <c r="G30" s="156"/>
      <c r="H30" s="156"/>
      <c r="I30" s="156"/>
      <c r="J30" s="167" t="s">
        <v>203</v>
      </c>
      <c r="K30" s="70">
        <v>471</v>
      </c>
      <c r="L30" s="70">
        <v>471</v>
      </c>
      <c r="M30" s="60">
        <v>471</v>
      </c>
      <c r="N30" s="166">
        <f t="shared" si="3"/>
        <v>1</v>
      </c>
      <c r="O30" s="70">
        <f t="shared" si="4"/>
        <v>471</v>
      </c>
      <c r="P30" s="70">
        <v>471</v>
      </c>
      <c r="Q30" s="70"/>
      <c r="R30" s="166">
        <f t="shared" si="5"/>
        <v>0</v>
      </c>
      <c r="S30" s="105">
        <v>471</v>
      </c>
      <c r="T30" s="105"/>
      <c r="U30" s="60">
        <f t="shared" si="14"/>
        <v>471</v>
      </c>
    </row>
    <row r="31" ht="20" customHeight="1" spans="1:21">
      <c r="A31" s="157"/>
      <c r="B31" s="60"/>
      <c r="C31" s="86"/>
      <c r="D31" s="86"/>
      <c r="E31" s="153"/>
      <c r="F31" s="86"/>
      <c r="G31" s="86"/>
      <c r="H31" s="86"/>
      <c r="I31" s="86"/>
      <c r="J31" s="165" t="s">
        <v>204</v>
      </c>
      <c r="K31" s="70">
        <v>550</v>
      </c>
      <c r="L31" s="70">
        <v>550</v>
      </c>
      <c r="M31" s="60">
        <f>1398-848</f>
        <v>550</v>
      </c>
      <c r="N31" s="166">
        <f t="shared" si="3"/>
        <v>1</v>
      </c>
      <c r="O31" s="70">
        <f t="shared" si="4"/>
        <v>450</v>
      </c>
      <c r="P31" s="70"/>
      <c r="Q31" s="70">
        <f>[2]表四!F16</f>
        <v>450</v>
      </c>
      <c r="R31" s="166">
        <f t="shared" si="5"/>
        <v>-0.181818181818182</v>
      </c>
      <c r="S31" s="105">
        <v>450</v>
      </c>
      <c r="T31" s="105">
        <f>表三!H16</f>
        <v>0</v>
      </c>
      <c r="U31" s="60">
        <f t="shared" si="14"/>
        <v>450</v>
      </c>
    </row>
    <row r="32" ht="20" customHeight="1" spans="1:21">
      <c r="A32" s="155"/>
      <c r="B32" s="152"/>
      <c r="C32" s="86"/>
      <c r="D32" s="86"/>
      <c r="E32" s="153"/>
      <c r="F32" s="86"/>
      <c r="G32" s="86"/>
      <c r="H32" s="86"/>
      <c r="I32" s="86"/>
      <c r="J32" s="165" t="s">
        <v>205</v>
      </c>
      <c r="K32" s="70">
        <v>300</v>
      </c>
      <c r="L32" s="70">
        <v>300</v>
      </c>
      <c r="M32" s="60">
        <v>300</v>
      </c>
      <c r="N32" s="166">
        <f t="shared" si="3"/>
        <v>1</v>
      </c>
      <c r="O32" s="70">
        <f t="shared" si="4"/>
        <v>150</v>
      </c>
      <c r="P32" s="70"/>
      <c r="Q32" s="70">
        <f>[2]表四!F14</f>
        <v>150</v>
      </c>
      <c r="R32" s="166">
        <f t="shared" si="5"/>
        <v>-0.5</v>
      </c>
      <c r="S32" s="105">
        <v>150</v>
      </c>
      <c r="T32" s="105">
        <f>表三!H14</f>
        <v>0</v>
      </c>
      <c r="U32" s="60">
        <f t="shared" si="14"/>
        <v>150</v>
      </c>
    </row>
    <row r="33" ht="20" customHeight="1" spans="1:21">
      <c r="A33" s="67"/>
      <c r="B33" s="60"/>
      <c r="C33" s="86"/>
      <c r="D33" s="86"/>
      <c r="E33" s="153"/>
      <c r="F33" s="86"/>
      <c r="G33" s="86"/>
      <c r="H33" s="86"/>
      <c r="I33" s="86"/>
      <c r="J33" s="168" t="s">
        <v>206</v>
      </c>
      <c r="K33" s="70">
        <v>555</v>
      </c>
      <c r="L33" s="70">
        <v>555</v>
      </c>
      <c r="M33" s="60">
        <v>555</v>
      </c>
      <c r="N33" s="166">
        <f t="shared" si="3"/>
        <v>1</v>
      </c>
      <c r="O33" s="70">
        <f t="shared" si="4"/>
        <v>555</v>
      </c>
      <c r="P33" s="70">
        <v>355</v>
      </c>
      <c r="Q33" s="70">
        <f>[2]表四!F17</f>
        <v>200</v>
      </c>
      <c r="R33" s="166">
        <f t="shared" si="5"/>
        <v>0</v>
      </c>
      <c r="S33" s="105">
        <v>555</v>
      </c>
      <c r="T33" s="105">
        <f>表三!H17</f>
        <v>0</v>
      </c>
      <c r="U33" s="60">
        <f t="shared" si="14"/>
        <v>555</v>
      </c>
    </row>
    <row r="34" ht="20" customHeight="1" spans="1:21">
      <c r="A34" s="67"/>
      <c r="B34" s="60"/>
      <c r="C34" s="86"/>
      <c r="D34" s="86"/>
      <c r="E34" s="153"/>
      <c r="F34" s="86"/>
      <c r="G34" s="86"/>
      <c r="H34" s="86"/>
      <c r="I34" s="86"/>
      <c r="J34" s="168" t="s">
        <v>207</v>
      </c>
      <c r="K34" s="70">
        <v>150</v>
      </c>
      <c r="L34" s="70">
        <v>150</v>
      </c>
      <c r="M34" s="60">
        <v>150</v>
      </c>
      <c r="N34" s="166">
        <f t="shared" si="3"/>
        <v>1</v>
      </c>
      <c r="O34" s="70">
        <f t="shared" si="4"/>
        <v>150</v>
      </c>
      <c r="P34" s="70"/>
      <c r="Q34" s="70">
        <f>[2]表四!F18</f>
        <v>150</v>
      </c>
      <c r="R34" s="166">
        <f t="shared" si="5"/>
        <v>0</v>
      </c>
      <c r="S34" s="105">
        <v>137</v>
      </c>
      <c r="T34" s="105">
        <f>表三!H18</f>
        <v>0</v>
      </c>
      <c r="U34" s="60">
        <f t="shared" si="14"/>
        <v>150</v>
      </c>
    </row>
    <row r="35" ht="20" customHeight="1" spans="1:21">
      <c r="A35" s="98"/>
      <c r="B35" s="156"/>
      <c r="C35" s="156"/>
      <c r="D35" s="156"/>
      <c r="E35" s="156"/>
      <c r="F35" s="156"/>
      <c r="G35" s="156"/>
      <c r="H35" s="156"/>
      <c r="I35" s="156"/>
      <c r="J35" s="165" t="s">
        <v>208</v>
      </c>
      <c r="K35" s="70">
        <v>3305</v>
      </c>
      <c r="L35" s="70">
        <v>3305</v>
      </c>
      <c r="M35" s="60">
        <f>3189+39</f>
        <v>3228</v>
      </c>
      <c r="N35" s="166">
        <f t="shared" si="3"/>
        <v>0.976701966717095</v>
      </c>
      <c r="O35" s="70">
        <v>3261</v>
      </c>
      <c r="P35" s="70">
        <v>3261</v>
      </c>
      <c r="Q35" s="70">
        <v>0</v>
      </c>
      <c r="R35" s="166">
        <f t="shared" si="5"/>
        <v>0.0102230483271375</v>
      </c>
      <c r="S35" s="105">
        <v>2917</v>
      </c>
      <c r="T35" s="105">
        <v>-344</v>
      </c>
      <c r="U35" s="60">
        <f t="shared" si="14"/>
        <v>2917</v>
      </c>
    </row>
    <row r="36" ht="20" customHeight="1" spans="1:21">
      <c r="A36" s="98"/>
      <c r="B36" s="156"/>
      <c r="C36" s="156"/>
      <c r="D36" s="156"/>
      <c r="E36" s="156"/>
      <c r="F36" s="156"/>
      <c r="G36" s="156"/>
      <c r="H36" s="156"/>
      <c r="I36" s="156"/>
      <c r="J36" s="165" t="s">
        <v>209</v>
      </c>
      <c r="K36" s="70">
        <v>150606</v>
      </c>
      <c r="L36" s="70">
        <f t="shared" ref="L36:Q36" si="15">SUM(L37:L45)</f>
        <v>153324</v>
      </c>
      <c r="M36" s="70">
        <f t="shared" si="15"/>
        <v>153175</v>
      </c>
      <c r="N36" s="166">
        <f t="shared" si="3"/>
        <v>0.999028201716626</v>
      </c>
      <c r="O36" s="70">
        <f t="shared" si="4"/>
        <v>28083</v>
      </c>
      <c r="P36" s="70">
        <f t="shared" si="15"/>
        <v>0</v>
      </c>
      <c r="Q36" s="70">
        <f t="shared" si="15"/>
        <v>28083</v>
      </c>
      <c r="R36" s="166">
        <f t="shared" si="5"/>
        <v>-0.816660682226212</v>
      </c>
      <c r="S36" s="105">
        <f>SUM(S37:S45)</f>
        <v>28009</v>
      </c>
      <c r="T36" s="105">
        <f>SUM(T37:T45)</f>
        <v>5028</v>
      </c>
      <c r="U36" s="60">
        <f>SUM(U37:U45)</f>
        <v>33111</v>
      </c>
    </row>
    <row r="37" ht="20" customHeight="1" spans="1:21">
      <c r="A37" s="98"/>
      <c r="B37" s="156"/>
      <c r="C37" s="156"/>
      <c r="D37" s="156"/>
      <c r="E37" s="156"/>
      <c r="F37" s="156"/>
      <c r="G37" s="156"/>
      <c r="H37" s="156"/>
      <c r="I37" s="156"/>
      <c r="J37" s="165" t="s">
        <v>210</v>
      </c>
      <c r="K37" s="70">
        <v>131530</v>
      </c>
      <c r="L37" s="70">
        <v>131530</v>
      </c>
      <c r="M37" s="60">
        <v>131530</v>
      </c>
      <c r="N37" s="166">
        <f t="shared" si="3"/>
        <v>1</v>
      </c>
      <c r="O37" s="70">
        <f t="shared" si="4"/>
        <v>6205</v>
      </c>
      <c r="P37" s="70"/>
      <c r="Q37" s="70">
        <f>[2]表五!F6</f>
        <v>6205</v>
      </c>
      <c r="R37" s="166">
        <f t="shared" si="5"/>
        <v>-0.952824450695659</v>
      </c>
      <c r="S37" s="105">
        <v>5484</v>
      </c>
      <c r="T37" s="105">
        <f>表四!H6</f>
        <v>-721</v>
      </c>
      <c r="U37" s="60">
        <f>O37+T37</f>
        <v>5484</v>
      </c>
    </row>
    <row r="38" ht="20" customHeight="1" spans="1:21">
      <c r="A38" s="98"/>
      <c r="B38" s="156"/>
      <c r="C38" s="156"/>
      <c r="D38" s="156"/>
      <c r="E38" s="156"/>
      <c r="F38" s="156"/>
      <c r="G38" s="156"/>
      <c r="H38" s="156"/>
      <c r="I38" s="156"/>
      <c r="J38" s="165" t="s">
        <v>211</v>
      </c>
      <c r="K38" s="70">
        <v>556</v>
      </c>
      <c r="L38" s="70">
        <v>656</v>
      </c>
      <c r="M38" s="60">
        <v>624</v>
      </c>
      <c r="N38" s="166">
        <f t="shared" si="3"/>
        <v>0.951219512195122</v>
      </c>
      <c r="O38" s="70">
        <f t="shared" si="4"/>
        <v>664</v>
      </c>
      <c r="P38" s="70"/>
      <c r="Q38" s="70">
        <f>[2]表五!F12</f>
        <v>664</v>
      </c>
      <c r="R38" s="166">
        <f t="shared" si="5"/>
        <v>0.0641025641025641</v>
      </c>
      <c r="S38" s="105">
        <v>579</v>
      </c>
      <c r="T38" s="105">
        <f>表四!H12</f>
        <v>-25</v>
      </c>
      <c r="U38" s="60">
        <f t="shared" ref="U38:U45" si="16">O38+T38</f>
        <v>639</v>
      </c>
    </row>
    <row r="39" ht="20" customHeight="1" spans="1:21">
      <c r="A39" s="98"/>
      <c r="B39" s="156"/>
      <c r="C39" s="156"/>
      <c r="D39" s="156"/>
      <c r="E39" s="156"/>
      <c r="F39" s="156"/>
      <c r="G39" s="156"/>
      <c r="H39" s="156"/>
      <c r="I39" s="156"/>
      <c r="J39" s="165" t="s">
        <v>212</v>
      </c>
      <c r="K39" s="70">
        <v>6547</v>
      </c>
      <c r="L39" s="70">
        <v>7415</v>
      </c>
      <c r="M39" s="60">
        <v>7415</v>
      </c>
      <c r="N39" s="166">
        <f t="shared" si="3"/>
        <v>1</v>
      </c>
      <c r="O39" s="70">
        <f t="shared" si="4"/>
        <v>8073</v>
      </c>
      <c r="P39" s="70"/>
      <c r="Q39" s="70">
        <f>[2]表五!F16</f>
        <v>8073</v>
      </c>
      <c r="R39" s="166">
        <f t="shared" si="5"/>
        <v>0.0887390424814565</v>
      </c>
      <c r="S39" s="105">
        <v>6817</v>
      </c>
      <c r="T39" s="105">
        <f>表四!H16</f>
        <v>669</v>
      </c>
      <c r="U39" s="60">
        <f t="shared" si="16"/>
        <v>8742</v>
      </c>
    </row>
    <row r="40" ht="20" customHeight="1" spans="1:21">
      <c r="A40" s="98"/>
      <c r="B40" s="156"/>
      <c r="C40" s="156"/>
      <c r="D40" s="156"/>
      <c r="E40" s="156"/>
      <c r="F40" s="156"/>
      <c r="G40" s="156"/>
      <c r="H40" s="156"/>
      <c r="I40" s="156"/>
      <c r="J40" s="165" t="s">
        <v>213</v>
      </c>
      <c r="K40" s="70">
        <v>5780</v>
      </c>
      <c r="L40" s="70">
        <v>7417</v>
      </c>
      <c r="M40" s="60">
        <v>7376</v>
      </c>
      <c r="N40" s="166">
        <f t="shared" si="3"/>
        <v>0.994472158554672</v>
      </c>
      <c r="O40" s="70">
        <f t="shared" si="4"/>
        <v>8117</v>
      </c>
      <c r="P40" s="70"/>
      <c r="Q40" s="70">
        <f>[2]表五!F33</f>
        <v>8117</v>
      </c>
      <c r="R40" s="166">
        <f t="shared" si="5"/>
        <v>0.100460954446855</v>
      </c>
      <c r="S40" s="105">
        <v>8894</v>
      </c>
      <c r="T40" s="105">
        <f>表四!H34</f>
        <v>2634</v>
      </c>
      <c r="U40" s="60">
        <f t="shared" si="16"/>
        <v>10751</v>
      </c>
    </row>
    <row r="41" ht="20" customHeight="1" spans="1:21">
      <c r="A41" s="98"/>
      <c r="B41" s="156"/>
      <c r="C41" s="156"/>
      <c r="D41" s="156"/>
      <c r="E41" s="156"/>
      <c r="F41" s="156"/>
      <c r="G41" s="156"/>
      <c r="H41" s="156"/>
      <c r="I41" s="156"/>
      <c r="J41" s="165" t="s">
        <v>214</v>
      </c>
      <c r="K41" s="70">
        <v>1765</v>
      </c>
      <c r="L41" s="70">
        <v>1238</v>
      </c>
      <c r="M41" s="60">
        <v>1198</v>
      </c>
      <c r="N41" s="166">
        <f t="shared" si="3"/>
        <v>0.967689822294023</v>
      </c>
      <c r="O41" s="70">
        <f t="shared" si="4"/>
        <v>1996</v>
      </c>
      <c r="P41" s="70"/>
      <c r="Q41" s="70">
        <f>[2]表五!F48</f>
        <v>1996</v>
      </c>
      <c r="R41" s="166">
        <f t="shared" si="5"/>
        <v>0.666110183639399</v>
      </c>
      <c r="S41" s="105">
        <v>2571</v>
      </c>
      <c r="T41" s="105">
        <f>表四!H49</f>
        <v>1190</v>
      </c>
      <c r="U41" s="60">
        <f t="shared" si="16"/>
        <v>3186</v>
      </c>
    </row>
    <row r="42" ht="20" customHeight="1" spans="1:21">
      <c r="A42" s="98"/>
      <c r="B42" s="156"/>
      <c r="C42" s="156"/>
      <c r="D42" s="156"/>
      <c r="E42" s="156"/>
      <c r="F42" s="156"/>
      <c r="G42" s="156"/>
      <c r="H42" s="156"/>
      <c r="I42" s="156"/>
      <c r="J42" s="165" t="s">
        <v>215</v>
      </c>
      <c r="K42" s="70">
        <v>480</v>
      </c>
      <c r="L42" s="70">
        <v>480</v>
      </c>
      <c r="M42" s="60">
        <v>480</v>
      </c>
      <c r="N42" s="166">
        <f t="shared" si="3"/>
        <v>1</v>
      </c>
      <c r="O42" s="70">
        <f t="shared" si="4"/>
        <v>480</v>
      </c>
      <c r="P42" s="70"/>
      <c r="Q42" s="70">
        <f>[2]表五!F68</f>
        <v>480</v>
      </c>
      <c r="R42" s="166">
        <f t="shared" si="5"/>
        <v>0</v>
      </c>
      <c r="S42" s="105">
        <v>233</v>
      </c>
      <c r="T42" s="105">
        <f>表四!H67</f>
        <v>0</v>
      </c>
      <c r="U42" s="60">
        <f t="shared" si="16"/>
        <v>480</v>
      </c>
    </row>
    <row r="43" ht="20" customHeight="1" spans="1:21">
      <c r="A43" s="98"/>
      <c r="B43" s="156"/>
      <c r="C43" s="156"/>
      <c r="D43" s="156"/>
      <c r="E43" s="156"/>
      <c r="F43" s="156"/>
      <c r="G43" s="156"/>
      <c r="H43" s="156"/>
      <c r="I43" s="156"/>
      <c r="J43" s="165" t="s">
        <v>216</v>
      </c>
      <c r="K43" s="70">
        <v>1650</v>
      </c>
      <c r="L43" s="70">
        <v>1750</v>
      </c>
      <c r="M43" s="60">
        <v>1750</v>
      </c>
      <c r="N43" s="166">
        <f t="shared" si="3"/>
        <v>1</v>
      </c>
      <c r="O43" s="70">
        <f t="shared" si="4"/>
        <v>1530</v>
      </c>
      <c r="P43" s="70"/>
      <c r="Q43" s="70">
        <f>[2]表五!F72</f>
        <v>1530</v>
      </c>
      <c r="R43" s="166">
        <f t="shared" si="5"/>
        <v>-0.125714285714286</v>
      </c>
      <c r="S43" s="105">
        <v>2228</v>
      </c>
      <c r="T43" s="105">
        <f>表四!H71</f>
        <v>730</v>
      </c>
      <c r="U43" s="60">
        <f t="shared" si="16"/>
        <v>2260</v>
      </c>
    </row>
    <row r="44" ht="20" customHeight="1" spans="1:21">
      <c r="A44" s="98"/>
      <c r="B44" s="156"/>
      <c r="C44" s="156"/>
      <c r="D44" s="156"/>
      <c r="E44" s="156"/>
      <c r="F44" s="156"/>
      <c r="G44" s="156"/>
      <c r="H44" s="156"/>
      <c r="I44" s="156"/>
      <c r="J44" s="165" t="s">
        <v>217</v>
      </c>
      <c r="K44" s="70">
        <v>300</v>
      </c>
      <c r="L44" s="70">
        <v>300</v>
      </c>
      <c r="M44" s="60">
        <v>269</v>
      </c>
      <c r="N44" s="166">
        <f t="shared" si="3"/>
        <v>0.896666666666667</v>
      </c>
      <c r="O44" s="70">
        <f t="shared" si="4"/>
        <v>500</v>
      </c>
      <c r="P44" s="70"/>
      <c r="Q44" s="70">
        <f>[2]表五!F76</f>
        <v>500</v>
      </c>
      <c r="R44" s="166">
        <f t="shared" si="5"/>
        <v>0.858736059479554</v>
      </c>
      <c r="S44" s="105">
        <v>927</v>
      </c>
      <c r="T44" s="105">
        <f>表四!H76</f>
        <v>450</v>
      </c>
      <c r="U44" s="60">
        <f t="shared" si="16"/>
        <v>950</v>
      </c>
    </row>
    <row r="45" ht="20" customHeight="1" spans="1:21">
      <c r="A45" s="98"/>
      <c r="B45" s="156"/>
      <c r="C45" s="156"/>
      <c r="D45" s="156"/>
      <c r="E45" s="156"/>
      <c r="F45" s="156"/>
      <c r="G45" s="156"/>
      <c r="H45" s="156"/>
      <c r="I45" s="156"/>
      <c r="J45" s="165" t="s">
        <v>218</v>
      </c>
      <c r="K45" s="70">
        <v>1998</v>
      </c>
      <c r="L45" s="70">
        <v>2538</v>
      </c>
      <c r="M45" s="60">
        <v>2533</v>
      </c>
      <c r="N45" s="166">
        <f t="shared" si="3"/>
        <v>0.998029944838456</v>
      </c>
      <c r="O45" s="70">
        <f t="shared" si="4"/>
        <v>518</v>
      </c>
      <c r="P45" s="70"/>
      <c r="Q45" s="70">
        <f>[2]表五!F78</f>
        <v>518</v>
      </c>
      <c r="R45" s="166">
        <f t="shared" si="5"/>
        <v>-0.795499407816818</v>
      </c>
      <c r="S45" s="105">
        <v>276</v>
      </c>
      <c r="T45" s="105">
        <f>表四!H78</f>
        <v>101</v>
      </c>
      <c r="U45" s="60">
        <f t="shared" si="16"/>
        <v>619</v>
      </c>
    </row>
    <row r="46" ht="20" customHeight="1" spans="1:21">
      <c r="A46" s="98"/>
      <c r="B46" s="156"/>
      <c r="C46" s="156"/>
      <c r="D46" s="156"/>
      <c r="E46" s="156"/>
      <c r="F46" s="156"/>
      <c r="G46" s="156"/>
      <c r="H46" s="156"/>
      <c r="I46" s="156"/>
      <c r="J46" s="165" t="s">
        <v>219</v>
      </c>
      <c r="K46" s="70">
        <v>700</v>
      </c>
      <c r="L46" s="70">
        <f t="shared" ref="L46:Q46" si="17">SUM(L47:L48)</f>
        <v>1100</v>
      </c>
      <c r="M46" s="70">
        <f t="shared" si="17"/>
        <v>1100</v>
      </c>
      <c r="N46" s="166">
        <f t="shared" si="3"/>
        <v>1</v>
      </c>
      <c r="O46" s="70">
        <f t="shared" si="4"/>
        <v>700</v>
      </c>
      <c r="P46" s="70">
        <f t="shared" si="17"/>
        <v>0</v>
      </c>
      <c r="Q46" s="70">
        <f t="shared" si="17"/>
        <v>700</v>
      </c>
      <c r="R46" s="166">
        <f t="shared" si="5"/>
        <v>-0.363636363636364</v>
      </c>
      <c r="S46" s="105">
        <f>SUM(S47:S48)</f>
        <v>925</v>
      </c>
      <c r="T46" s="105">
        <f>SUM(T47:T48)</f>
        <v>230</v>
      </c>
      <c r="U46" s="60">
        <f>SUM(U47:U48)</f>
        <v>930</v>
      </c>
    </row>
    <row r="47" ht="20" customHeight="1" spans="1:21">
      <c r="A47" s="98"/>
      <c r="B47" s="156"/>
      <c r="C47" s="156"/>
      <c r="D47" s="156"/>
      <c r="E47" s="156"/>
      <c r="F47" s="156"/>
      <c r="G47" s="156"/>
      <c r="H47" s="156"/>
      <c r="I47" s="156"/>
      <c r="J47" s="169" t="s">
        <v>220</v>
      </c>
      <c r="K47" s="70">
        <v>200</v>
      </c>
      <c r="L47" s="70">
        <v>200</v>
      </c>
      <c r="M47" s="60">
        <v>200</v>
      </c>
      <c r="N47" s="166">
        <f t="shared" si="3"/>
        <v>1</v>
      </c>
      <c r="O47" s="70">
        <f t="shared" si="4"/>
        <v>200</v>
      </c>
      <c r="P47" s="70"/>
      <c r="Q47" s="70">
        <f>[2]表四!F21</f>
        <v>200</v>
      </c>
      <c r="R47" s="166">
        <f t="shared" si="5"/>
        <v>0</v>
      </c>
      <c r="S47" s="105">
        <v>10</v>
      </c>
      <c r="T47" s="105">
        <f>表三!H21</f>
        <v>-190</v>
      </c>
      <c r="U47" s="60">
        <f>O47+T47</f>
        <v>10</v>
      </c>
    </row>
    <row r="48" ht="20" customHeight="1" spans="1:21">
      <c r="A48" s="98"/>
      <c r="B48" s="156"/>
      <c r="C48" s="156"/>
      <c r="D48" s="156"/>
      <c r="E48" s="156"/>
      <c r="F48" s="156"/>
      <c r="G48" s="156"/>
      <c r="H48" s="156"/>
      <c r="I48" s="156"/>
      <c r="J48" s="169" t="s">
        <v>221</v>
      </c>
      <c r="K48" s="70">
        <v>500</v>
      </c>
      <c r="L48" s="70">
        <v>900</v>
      </c>
      <c r="M48" s="60">
        <v>900</v>
      </c>
      <c r="N48" s="166">
        <f t="shared" si="3"/>
        <v>1</v>
      </c>
      <c r="O48" s="70">
        <f t="shared" si="4"/>
        <v>500</v>
      </c>
      <c r="P48" s="70"/>
      <c r="Q48" s="70">
        <f>[2]表四!F22</f>
        <v>500</v>
      </c>
      <c r="R48" s="166">
        <f t="shared" si="5"/>
        <v>-0.444444444444444</v>
      </c>
      <c r="S48" s="105">
        <v>915</v>
      </c>
      <c r="T48" s="105">
        <f>表三!H22</f>
        <v>420</v>
      </c>
      <c r="U48" s="60">
        <f>O48+T48</f>
        <v>920</v>
      </c>
    </row>
    <row r="49" ht="20" customHeight="1" spans="1:21">
      <c r="A49" s="98"/>
      <c r="B49" s="156"/>
      <c r="C49" s="156"/>
      <c r="D49" s="156"/>
      <c r="E49" s="156"/>
      <c r="F49" s="156"/>
      <c r="G49" s="156"/>
      <c r="H49" s="156"/>
      <c r="I49" s="156"/>
      <c r="J49" s="165" t="s">
        <v>222</v>
      </c>
      <c r="K49" s="70">
        <v>5583</v>
      </c>
      <c r="L49" s="70">
        <f t="shared" ref="L49:Q49" si="18">L50+L51+L52+L53+L54+L55+L60</f>
        <v>7583</v>
      </c>
      <c r="M49" s="70">
        <f t="shared" si="18"/>
        <v>7578</v>
      </c>
      <c r="N49" s="166">
        <f t="shared" si="3"/>
        <v>0.999340630357378</v>
      </c>
      <c r="O49" s="70">
        <f t="shared" si="4"/>
        <v>7730</v>
      </c>
      <c r="P49" s="70">
        <f t="shared" si="18"/>
        <v>870</v>
      </c>
      <c r="Q49" s="70">
        <f t="shared" si="18"/>
        <v>6860</v>
      </c>
      <c r="R49" s="166">
        <f t="shared" si="5"/>
        <v>0.0200580628134072</v>
      </c>
      <c r="S49" s="105">
        <f>S50+S51+S52+S53+S54+S55+S60</f>
        <v>10201</v>
      </c>
      <c r="T49" s="105">
        <f>T50+T51+T52+T53+T54+T55+T60</f>
        <v>3525</v>
      </c>
      <c r="U49" s="60">
        <f>U50+U51+U52+U53+U54+U55+U60</f>
        <v>11255</v>
      </c>
    </row>
    <row r="50" ht="20" customHeight="1" spans="1:21">
      <c r="A50" s="98"/>
      <c r="B50" s="156"/>
      <c r="C50" s="156"/>
      <c r="D50" s="156"/>
      <c r="E50" s="156"/>
      <c r="F50" s="156"/>
      <c r="G50" s="156"/>
      <c r="H50" s="156"/>
      <c r="I50" s="156"/>
      <c r="J50" s="165" t="s">
        <v>223</v>
      </c>
      <c r="K50" s="70">
        <v>200</v>
      </c>
      <c r="L50" s="70">
        <v>200</v>
      </c>
      <c r="M50" s="60">
        <f>80+120</f>
        <v>200</v>
      </c>
      <c r="N50" s="166">
        <f t="shared" si="3"/>
        <v>1</v>
      </c>
      <c r="O50" s="70">
        <f t="shared" si="4"/>
        <v>200</v>
      </c>
      <c r="P50" s="70"/>
      <c r="Q50" s="70">
        <f>[2]表四!F23</f>
        <v>200</v>
      </c>
      <c r="R50" s="166">
        <f t="shared" si="5"/>
        <v>0</v>
      </c>
      <c r="S50" s="105"/>
      <c r="T50" s="105">
        <f>表三!H23</f>
        <v>-200</v>
      </c>
      <c r="U50" s="60">
        <f>O50+T50</f>
        <v>0</v>
      </c>
    </row>
    <row r="51" ht="20" customHeight="1" spans="1:21">
      <c r="A51" s="98"/>
      <c r="B51" s="156"/>
      <c r="C51" s="156"/>
      <c r="D51" s="156"/>
      <c r="E51" s="156"/>
      <c r="F51" s="156"/>
      <c r="G51" s="156"/>
      <c r="H51" s="156"/>
      <c r="I51" s="156"/>
      <c r="J51" s="165" t="s">
        <v>224</v>
      </c>
      <c r="K51" s="70">
        <v>1500</v>
      </c>
      <c r="L51" s="170">
        <v>2000</v>
      </c>
      <c r="M51" s="115">
        <f>2062-62</f>
        <v>2000</v>
      </c>
      <c r="N51" s="171">
        <f t="shared" si="3"/>
        <v>1</v>
      </c>
      <c r="O51" s="170">
        <f t="shared" si="4"/>
        <v>1500</v>
      </c>
      <c r="P51" s="170"/>
      <c r="Q51" s="170">
        <f>[2]表四!F24</f>
        <v>1500</v>
      </c>
      <c r="R51" s="171">
        <f t="shared" si="5"/>
        <v>-0.25</v>
      </c>
      <c r="S51" s="178">
        <v>1213</v>
      </c>
      <c r="T51" s="178">
        <f>表三!H24</f>
        <v>-200</v>
      </c>
      <c r="U51" s="60">
        <f>O51+T51</f>
        <v>1300</v>
      </c>
    </row>
    <row r="52" ht="20" customHeight="1" spans="1:21">
      <c r="A52" s="98"/>
      <c r="B52" s="156"/>
      <c r="C52" s="156"/>
      <c r="D52" s="156"/>
      <c r="E52" s="156"/>
      <c r="F52" s="156"/>
      <c r="G52" s="156"/>
      <c r="H52" s="156"/>
      <c r="I52" s="156"/>
      <c r="J52" s="165" t="s">
        <v>225</v>
      </c>
      <c r="K52" s="70">
        <v>200</v>
      </c>
      <c r="L52" s="70">
        <v>200</v>
      </c>
      <c r="M52" s="60">
        <f>96+104</f>
        <v>200</v>
      </c>
      <c r="N52" s="166">
        <f t="shared" si="3"/>
        <v>1</v>
      </c>
      <c r="O52" s="70">
        <f t="shared" si="4"/>
        <v>100</v>
      </c>
      <c r="P52" s="70"/>
      <c r="Q52" s="70">
        <f>[2]表四!F25</f>
        <v>100</v>
      </c>
      <c r="R52" s="166">
        <f t="shared" si="5"/>
        <v>-0.5</v>
      </c>
      <c r="S52" s="105"/>
      <c r="T52" s="105">
        <f>表三!H25</f>
        <v>-100</v>
      </c>
      <c r="U52" s="60">
        <f>O52+T52</f>
        <v>0</v>
      </c>
    </row>
    <row r="53" ht="20" customHeight="1" spans="1:21">
      <c r="A53" s="98"/>
      <c r="B53" s="156"/>
      <c r="C53" s="156"/>
      <c r="D53" s="156"/>
      <c r="E53" s="156"/>
      <c r="F53" s="156"/>
      <c r="G53" s="156"/>
      <c r="H53" s="156"/>
      <c r="I53" s="156"/>
      <c r="J53" s="165" t="s">
        <v>226</v>
      </c>
      <c r="K53" s="70">
        <v>200</v>
      </c>
      <c r="L53" s="70">
        <v>300</v>
      </c>
      <c r="M53" s="60">
        <v>294</v>
      </c>
      <c r="N53" s="166">
        <f t="shared" si="3"/>
        <v>0.98</v>
      </c>
      <c r="O53" s="70">
        <f t="shared" si="4"/>
        <v>500</v>
      </c>
      <c r="P53" s="70"/>
      <c r="Q53" s="70">
        <f>[2]表四!F26</f>
        <v>500</v>
      </c>
      <c r="R53" s="166">
        <f t="shared" si="5"/>
        <v>0.700680272108844</v>
      </c>
      <c r="S53" s="105">
        <v>521</v>
      </c>
      <c r="T53" s="105">
        <f>表三!H26</f>
        <v>25</v>
      </c>
      <c r="U53" s="60">
        <f>O53+T53</f>
        <v>525</v>
      </c>
    </row>
    <row r="54" ht="20" customHeight="1" spans="1:21">
      <c r="A54" s="98"/>
      <c r="B54" s="156"/>
      <c r="C54" s="156"/>
      <c r="D54" s="156"/>
      <c r="E54" s="156"/>
      <c r="F54" s="156"/>
      <c r="G54" s="156"/>
      <c r="H54" s="156"/>
      <c r="I54" s="156"/>
      <c r="J54" s="165" t="s">
        <v>227</v>
      </c>
      <c r="K54" s="70">
        <v>1000</v>
      </c>
      <c r="L54" s="70">
        <v>1100</v>
      </c>
      <c r="M54" s="60">
        <v>1100</v>
      </c>
      <c r="N54" s="166">
        <f t="shared" si="3"/>
        <v>1</v>
      </c>
      <c r="O54" s="70">
        <f t="shared" si="4"/>
        <v>1000</v>
      </c>
      <c r="P54" s="70"/>
      <c r="Q54" s="70">
        <f>[2]表四!F27</f>
        <v>1000</v>
      </c>
      <c r="R54" s="166">
        <f t="shared" si="5"/>
        <v>-0.0909090909090909</v>
      </c>
      <c r="S54" s="105">
        <v>1138</v>
      </c>
      <c r="T54" s="105">
        <f>表三!H27</f>
        <v>150</v>
      </c>
      <c r="U54" s="60">
        <f>O54+T54</f>
        <v>1150</v>
      </c>
    </row>
    <row r="55" ht="20" customHeight="1" spans="1:21">
      <c r="A55" s="98"/>
      <c r="B55" s="156"/>
      <c r="C55" s="156"/>
      <c r="D55" s="156"/>
      <c r="E55" s="156"/>
      <c r="F55" s="156"/>
      <c r="G55" s="156"/>
      <c r="H55" s="156"/>
      <c r="I55" s="156"/>
      <c r="J55" s="165" t="s">
        <v>228</v>
      </c>
      <c r="K55" s="70">
        <v>2033</v>
      </c>
      <c r="L55" s="172">
        <f t="shared" ref="L55:Q55" si="19">SUM(L56:L59)</f>
        <v>2533</v>
      </c>
      <c r="M55" s="172">
        <f t="shared" si="19"/>
        <v>2534</v>
      </c>
      <c r="N55" s="173">
        <f t="shared" si="3"/>
        <v>1.000394788788</v>
      </c>
      <c r="O55" s="172">
        <f t="shared" si="4"/>
        <v>2020</v>
      </c>
      <c r="P55" s="172">
        <f t="shared" si="19"/>
        <v>870</v>
      </c>
      <c r="Q55" s="172">
        <f t="shared" si="19"/>
        <v>1150</v>
      </c>
      <c r="R55" s="173">
        <f t="shared" si="5"/>
        <v>-0.20284135753749</v>
      </c>
      <c r="S55" s="142">
        <f>SUM(S56:S59)</f>
        <v>3136</v>
      </c>
      <c r="T55" s="142">
        <f>SUM(T56:T59)</f>
        <v>2050</v>
      </c>
      <c r="U55" s="60">
        <f>SUM(U56:U59)</f>
        <v>4070</v>
      </c>
    </row>
    <row r="56" ht="20" customHeight="1" spans="1:21">
      <c r="A56" s="98"/>
      <c r="B56" s="156"/>
      <c r="C56" s="156"/>
      <c r="D56" s="156"/>
      <c r="E56" s="156"/>
      <c r="F56" s="156"/>
      <c r="G56" s="156"/>
      <c r="H56" s="156"/>
      <c r="I56" s="156"/>
      <c r="J56" s="174" t="s">
        <v>229</v>
      </c>
      <c r="K56" s="70">
        <v>500</v>
      </c>
      <c r="L56" s="70">
        <v>500</v>
      </c>
      <c r="M56" s="60">
        <f>577-77</f>
        <v>500</v>
      </c>
      <c r="N56" s="166">
        <f t="shared" si="3"/>
        <v>1</v>
      </c>
      <c r="O56" s="70">
        <f t="shared" si="4"/>
        <v>500</v>
      </c>
      <c r="P56" s="70"/>
      <c r="Q56" s="70">
        <f>[2]表四!F29</f>
        <v>500</v>
      </c>
      <c r="R56" s="166">
        <f t="shared" si="5"/>
        <v>0</v>
      </c>
      <c r="S56" s="105">
        <v>1058</v>
      </c>
      <c r="T56" s="105">
        <f>表三!H29</f>
        <v>600</v>
      </c>
      <c r="U56" s="60">
        <f>O56+T56</f>
        <v>1100</v>
      </c>
    </row>
    <row r="57" ht="20" customHeight="1" spans="1:21">
      <c r="A57" s="98"/>
      <c r="B57" s="156"/>
      <c r="C57" s="156"/>
      <c r="D57" s="156"/>
      <c r="E57" s="156"/>
      <c r="F57" s="156"/>
      <c r="G57" s="156"/>
      <c r="H57" s="156"/>
      <c r="I57" s="156"/>
      <c r="J57" s="119" t="s">
        <v>230</v>
      </c>
      <c r="K57" s="70">
        <v>650</v>
      </c>
      <c r="L57" s="70">
        <v>1150</v>
      </c>
      <c r="M57" s="60">
        <f>1074+77</f>
        <v>1151</v>
      </c>
      <c r="N57" s="166">
        <f t="shared" si="3"/>
        <v>1.00086956521739</v>
      </c>
      <c r="O57" s="70">
        <f t="shared" si="4"/>
        <v>650</v>
      </c>
      <c r="P57" s="70"/>
      <c r="Q57" s="70">
        <f>[2]表四!F30</f>
        <v>650</v>
      </c>
      <c r="R57" s="166">
        <f t="shared" si="5"/>
        <v>-0.435273675065161</v>
      </c>
      <c r="S57" s="105">
        <v>2078</v>
      </c>
      <c r="T57" s="105">
        <f>表三!H30</f>
        <v>1450</v>
      </c>
      <c r="U57" s="60">
        <f>O57+T57</f>
        <v>2100</v>
      </c>
    </row>
    <row r="58" ht="20" customHeight="1" spans="1:21">
      <c r="A58" s="98"/>
      <c r="B58" s="156"/>
      <c r="C58" s="156"/>
      <c r="D58" s="156"/>
      <c r="E58" s="156"/>
      <c r="F58" s="156"/>
      <c r="G58" s="156"/>
      <c r="H58" s="156"/>
      <c r="I58" s="156"/>
      <c r="J58" s="119" t="s">
        <v>231</v>
      </c>
      <c r="K58" s="70">
        <v>570</v>
      </c>
      <c r="L58" s="70">
        <v>570</v>
      </c>
      <c r="M58" s="60">
        <v>570</v>
      </c>
      <c r="N58" s="166">
        <f t="shared" si="3"/>
        <v>1</v>
      </c>
      <c r="O58" s="70">
        <f t="shared" si="4"/>
        <v>570</v>
      </c>
      <c r="P58" s="70">
        <v>570</v>
      </c>
      <c r="Q58" s="70"/>
      <c r="R58" s="166">
        <f t="shared" si="5"/>
        <v>0</v>
      </c>
      <c r="S58" s="105"/>
      <c r="T58" s="105"/>
      <c r="U58" s="60">
        <f>O58+T58</f>
        <v>570</v>
      </c>
    </row>
    <row r="59" ht="20" customHeight="1" spans="1:21">
      <c r="A59" s="98"/>
      <c r="B59" s="156"/>
      <c r="C59" s="156"/>
      <c r="D59" s="156"/>
      <c r="E59" s="156"/>
      <c r="F59" s="156"/>
      <c r="G59" s="156"/>
      <c r="H59" s="156"/>
      <c r="I59" s="156"/>
      <c r="J59" s="174" t="s">
        <v>232</v>
      </c>
      <c r="K59" s="70">
        <v>313</v>
      </c>
      <c r="L59" s="70">
        <v>313</v>
      </c>
      <c r="M59" s="60">
        <v>313</v>
      </c>
      <c r="N59" s="166">
        <f t="shared" si="3"/>
        <v>1</v>
      </c>
      <c r="O59" s="70">
        <f t="shared" si="4"/>
        <v>300</v>
      </c>
      <c r="P59" s="70">
        <v>300</v>
      </c>
      <c r="Q59" s="70"/>
      <c r="R59" s="166">
        <f t="shared" si="5"/>
        <v>-0.0415335463258786</v>
      </c>
      <c r="S59" s="105"/>
      <c r="T59" s="105"/>
      <c r="U59" s="60">
        <f>O59+T59</f>
        <v>300</v>
      </c>
    </row>
    <row r="60" ht="20" customHeight="1" spans="1:21">
      <c r="A60" s="98"/>
      <c r="B60" s="156"/>
      <c r="C60" s="156"/>
      <c r="D60" s="156"/>
      <c r="E60" s="156"/>
      <c r="F60" s="156"/>
      <c r="G60" s="156"/>
      <c r="H60" s="156"/>
      <c r="I60" s="156"/>
      <c r="J60" s="174" t="s">
        <v>233</v>
      </c>
      <c r="K60" s="70">
        <v>450</v>
      </c>
      <c r="L60" s="70">
        <v>1250</v>
      </c>
      <c r="M60" s="60">
        <v>1250</v>
      </c>
      <c r="N60" s="166">
        <f t="shared" si="3"/>
        <v>1</v>
      </c>
      <c r="O60" s="70">
        <f t="shared" si="4"/>
        <v>2410</v>
      </c>
      <c r="P60" s="70"/>
      <c r="Q60" s="70">
        <f>[2]表四!F31</f>
        <v>2410</v>
      </c>
      <c r="R60" s="166">
        <f t="shared" si="5"/>
        <v>0.928</v>
      </c>
      <c r="S60" s="105">
        <v>4193</v>
      </c>
      <c r="T60" s="105">
        <f>表三!H31</f>
        <v>1800</v>
      </c>
      <c r="U60" s="60">
        <f>O60+T60</f>
        <v>4210</v>
      </c>
    </row>
    <row r="61" ht="20" customHeight="1" spans="1:21">
      <c r="A61" s="98"/>
      <c r="B61" s="156"/>
      <c r="C61" s="156"/>
      <c r="D61" s="156"/>
      <c r="E61" s="156"/>
      <c r="F61" s="156"/>
      <c r="G61" s="156"/>
      <c r="H61" s="156"/>
      <c r="I61" s="156"/>
      <c r="J61" s="168" t="s">
        <v>234</v>
      </c>
      <c r="K61" s="70">
        <v>500</v>
      </c>
      <c r="L61" s="70">
        <v>500</v>
      </c>
      <c r="M61" s="60">
        <v>500</v>
      </c>
      <c r="N61" s="166">
        <f t="shared" si="3"/>
        <v>1</v>
      </c>
      <c r="O61" s="70">
        <f t="shared" si="4"/>
        <v>500</v>
      </c>
      <c r="P61" s="70"/>
      <c r="Q61" s="70">
        <f>[2]表四!F32</f>
        <v>500</v>
      </c>
      <c r="R61" s="166">
        <f t="shared" si="5"/>
        <v>0</v>
      </c>
      <c r="S61" s="105">
        <v>466</v>
      </c>
      <c r="T61" s="105">
        <f>表三!H32</f>
        <v>0</v>
      </c>
      <c r="U61" s="60">
        <f t="shared" ref="U61:U67" si="20">O61+T61</f>
        <v>500</v>
      </c>
    </row>
    <row r="62" ht="20" customHeight="1" spans="1:21">
      <c r="A62" s="98"/>
      <c r="B62" s="156"/>
      <c r="C62" s="156"/>
      <c r="D62" s="156"/>
      <c r="E62" s="156"/>
      <c r="F62" s="156"/>
      <c r="G62" s="156"/>
      <c r="H62" s="156"/>
      <c r="I62" s="156"/>
      <c r="J62" s="168" t="s">
        <v>235</v>
      </c>
      <c r="K62" s="70">
        <v>480</v>
      </c>
      <c r="L62" s="70">
        <v>2030</v>
      </c>
      <c r="M62" s="60">
        <f>1516+514</f>
        <v>2030</v>
      </c>
      <c r="N62" s="166">
        <f t="shared" si="3"/>
        <v>1</v>
      </c>
      <c r="O62" s="70">
        <f t="shared" si="4"/>
        <v>0</v>
      </c>
      <c r="P62" s="70"/>
      <c r="Q62" s="70">
        <f>[2]表四!F33</f>
        <v>0</v>
      </c>
      <c r="R62" s="166"/>
      <c r="S62" s="105"/>
      <c r="T62" s="105">
        <f>表三!H33</f>
        <v>3050</v>
      </c>
      <c r="U62" s="60">
        <f t="shared" si="20"/>
        <v>3050</v>
      </c>
    </row>
    <row r="63" ht="20" customHeight="1" spans="1:21">
      <c r="A63" s="98"/>
      <c r="B63" s="156"/>
      <c r="C63" s="156"/>
      <c r="D63" s="156"/>
      <c r="E63" s="156"/>
      <c r="F63" s="156"/>
      <c r="G63" s="156"/>
      <c r="H63" s="156"/>
      <c r="I63" s="156"/>
      <c r="J63" s="175" t="s">
        <v>236</v>
      </c>
      <c r="K63" s="70">
        <v>0</v>
      </c>
      <c r="L63" s="70">
        <v>900</v>
      </c>
      <c r="M63" s="60">
        <v>900</v>
      </c>
      <c r="N63" s="166">
        <f t="shared" si="3"/>
        <v>1</v>
      </c>
      <c r="O63" s="70">
        <f t="shared" si="4"/>
        <v>0</v>
      </c>
      <c r="P63" s="70"/>
      <c r="Q63" s="70">
        <f>[2]表四!F34</f>
        <v>0</v>
      </c>
      <c r="R63" s="166"/>
      <c r="S63" s="105">
        <v>1200</v>
      </c>
      <c r="T63" s="105">
        <f>表三!H34</f>
        <v>1200</v>
      </c>
      <c r="U63" s="60">
        <f t="shared" si="20"/>
        <v>1200</v>
      </c>
    </row>
    <row r="64" ht="20" customHeight="1" spans="1:21">
      <c r="A64" s="24"/>
      <c r="B64" s="156"/>
      <c r="C64" s="156"/>
      <c r="D64" s="156"/>
      <c r="E64" s="156"/>
      <c r="F64" s="156"/>
      <c r="G64" s="156"/>
      <c r="H64" s="156"/>
      <c r="I64" s="156"/>
      <c r="J64" s="176" t="s">
        <v>237</v>
      </c>
      <c r="K64" s="70">
        <v>300</v>
      </c>
      <c r="L64" s="70">
        <v>1300</v>
      </c>
      <c r="M64" s="60">
        <f>1321-21</f>
        <v>1300</v>
      </c>
      <c r="N64" s="166">
        <f t="shared" si="3"/>
        <v>1</v>
      </c>
      <c r="O64" s="70">
        <f t="shared" si="4"/>
        <v>600</v>
      </c>
      <c r="P64" s="70"/>
      <c r="Q64" s="70">
        <f>[2]表四!F35</f>
        <v>600</v>
      </c>
      <c r="R64" s="166">
        <f t="shared" ref="R64:R68" si="21">(O64-M64)/M64</f>
        <v>-0.538461538461538</v>
      </c>
      <c r="S64" s="105">
        <v>1624</v>
      </c>
      <c r="T64" s="105">
        <f>表三!H35</f>
        <v>1300</v>
      </c>
      <c r="U64" s="60">
        <f t="shared" si="20"/>
        <v>1900</v>
      </c>
    </row>
    <row r="65" ht="20" customHeight="1" spans="1:21">
      <c r="A65" s="24"/>
      <c r="B65" s="156"/>
      <c r="C65" s="156"/>
      <c r="D65" s="156"/>
      <c r="E65" s="156"/>
      <c r="F65" s="156"/>
      <c r="G65" s="156"/>
      <c r="H65" s="156"/>
      <c r="I65" s="156"/>
      <c r="J65" s="176" t="s">
        <v>238</v>
      </c>
      <c r="K65" s="70">
        <v>3100</v>
      </c>
      <c r="L65" s="70">
        <v>4800</v>
      </c>
      <c r="M65" s="60">
        <v>4800</v>
      </c>
      <c r="N65" s="166">
        <f t="shared" si="3"/>
        <v>1</v>
      </c>
      <c r="O65" s="70">
        <f t="shared" si="4"/>
        <v>3000</v>
      </c>
      <c r="P65" s="70"/>
      <c r="Q65" s="70">
        <f>[2]表四!F36</f>
        <v>3000</v>
      </c>
      <c r="R65" s="166">
        <f t="shared" si="21"/>
        <v>-0.375</v>
      </c>
      <c r="S65" s="105">
        <v>2737</v>
      </c>
      <c r="T65" s="105">
        <f>表三!H36</f>
        <v>-263</v>
      </c>
      <c r="U65" s="60">
        <f t="shared" si="20"/>
        <v>2737</v>
      </c>
    </row>
    <row r="66" ht="20" customHeight="1" spans="1:21">
      <c r="A66" s="24"/>
      <c r="B66" s="156"/>
      <c r="C66" s="156"/>
      <c r="D66" s="156"/>
      <c r="E66" s="156"/>
      <c r="F66" s="156"/>
      <c r="G66" s="156"/>
      <c r="H66" s="156"/>
      <c r="I66" s="156"/>
      <c r="J66" s="176" t="s">
        <v>239</v>
      </c>
      <c r="K66" s="70">
        <v>5163</v>
      </c>
      <c r="L66" s="70">
        <v>9235</v>
      </c>
      <c r="M66" s="60">
        <v>8720</v>
      </c>
      <c r="N66" s="166">
        <f t="shared" si="3"/>
        <v>0.944233892799134</v>
      </c>
      <c r="O66" s="70">
        <f t="shared" si="4"/>
        <v>5334</v>
      </c>
      <c r="P66" s="70"/>
      <c r="Q66" s="70">
        <f>[2]表四!F37</f>
        <v>5334</v>
      </c>
      <c r="R66" s="166">
        <f t="shared" si="21"/>
        <v>-0.388302752293578</v>
      </c>
      <c r="S66" s="105">
        <v>4560</v>
      </c>
      <c r="T66" s="105">
        <f>表三!H37</f>
        <v>8</v>
      </c>
      <c r="U66" s="60">
        <f t="shared" si="20"/>
        <v>5342</v>
      </c>
    </row>
    <row r="67" ht="20" customHeight="1" spans="1:21">
      <c r="A67" s="24"/>
      <c r="B67" s="156"/>
      <c r="C67" s="156"/>
      <c r="D67" s="156"/>
      <c r="E67" s="156"/>
      <c r="F67" s="156"/>
      <c r="G67" s="156"/>
      <c r="H67" s="156"/>
      <c r="I67" s="156"/>
      <c r="J67" s="176" t="s">
        <v>240</v>
      </c>
      <c r="K67" s="70">
        <v>0</v>
      </c>
      <c r="L67" s="70">
        <v>147</v>
      </c>
      <c r="M67" s="60">
        <v>144</v>
      </c>
      <c r="N67" s="166">
        <f t="shared" si="3"/>
        <v>0.979591836734694</v>
      </c>
      <c r="O67" s="70">
        <f t="shared" si="4"/>
        <v>25</v>
      </c>
      <c r="P67" s="70"/>
      <c r="Q67" s="70">
        <v>25</v>
      </c>
      <c r="R67" s="166">
        <f t="shared" si="21"/>
        <v>-0.826388888888889</v>
      </c>
      <c r="S67" s="105">
        <v>31</v>
      </c>
      <c r="T67" s="105">
        <f>表三!H38</f>
        <v>6</v>
      </c>
      <c r="U67" s="60">
        <f t="shared" si="20"/>
        <v>31</v>
      </c>
    </row>
    <row r="68" ht="20" customHeight="1" spans="1:21">
      <c r="A68" s="24"/>
      <c r="B68" s="156"/>
      <c r="C68" s="156"/>
      <c r="D68" s="156"/>
      <c r="E68" s="156"/>
      <c r="F68" s="156"/>
      <c r="G68" s="156"/>
      <c r="H68" s="156"/>
      <c r="I68" s="156"/>
      <c r="J68" s="181" t="s">
        <v>241</v>
      </c>
      <c r="K68" s="70">
        <v>259238</v>
      </c>
      <c r="L68" s="70">
        <f t="shared" ref="L68:Q68" si="22">L5+L23+L35+L36+L46+L49+L61+L62+L63+L64+L65+L66+L67</f>
        <v>275613</v>
      </c>
      <c r="M68" s="70">
        <f t="shared" si="22"/>
        <v>274682</v>
      </c>
      <c r="N68" s="166">
        <f t="shared" si="3"/>
        <v>0.996622075156107</v>
      </c>
      <c r="O68" s="70">
        <f t="shared" si="4"/>
        <v>143944</v>
      </c>
      <c r="P68" s="70">
        <f>P5+P23+P35+P36+P46+P49+P61+P63+P64+P65+P66+P67</f>
        <v>86242</v>
      </c>
      <c r="Q68" s="70">
        <f t="shared" si="22"/>
        <v>57702</v>
      </c>
      <c r="R68" s="166">
        <f t="shared" si="21"/>
        <v>-0.47596129342294</v>
      </c>
      <c r="S68" s="105">
        <f>S5+S23+S35+S36+S46+S49+S61+S62+S63+S64+S65+S66+S67</f>
        <v>131887</v>
      </c>
      <c r="T68" s="105">
        <f>T5+T23+T35+T36+T46+T49+T61+T62+T63+T64+T65+T66+T67</f>
        <v>16650</v>
      </c>
      <c r="U68" s="60">
        <f>U5+U23+U35+U36+U46+U49+U61+U62+U63+U64+U65+U66+U67</f>
        <v>160594</v>
      </c>
    </row>
    <row r="69" ht="20" customHeight="1" spans="1:21">
      <c r="A69" s="98"/>
      <c r="B69" s="156"/>
      <c r="C69" s="156"/>
      <c r="D69" s="156"/>
      <c r="E69" s="156"/>
      <c r="F69" s="156"/>
      <c r="G69" s="156"/>
      <c r="H69" s="156"/>
      <c r="I69" s="156"/>
      <c r="J69" s="182" t="s">
        <v>242</v>
      </c>
      <c r="K69" s="70">
        <v>174872</v>
      </c>
      <c r="L69" s="70">
        <f t="shared" ref="L69:O69" si="23">L70</f>
        <v>192545</v>
      </c>
      <c r="M69" s="70">
        <f t="shared" si="23"/>
        <v>191266</v>
      </c>
      <c r="N69" s="166">
        <f t="shared" ref="N69:N72" si="24">M69/L69</f>
        <v>0.993357396972136</v>
      </c>
      <c r="O69" s="70">
        <f t="shared" si="23"/>
        <v>175860</v>
      </c>
      <c r="P69" s="70"/>
      <c r="Q69" s="70"/>
      <c r="R69" s="166"/>
      <c r="S69" s="105">
        <f>S70</f>
        <v>169751</v>
      </c>
      <c r="T69" s="105">
        <f>U69-O69</f>
        <v>-1033.98499999999</v>
      </c>
      <c r="U69" s="60">
        <f>I11-6700-(4828+7735)-5110+849+40+34.835+242+33.18-2000</f>
        <v>174826.015</v>
      </c>
    </row>
    <row r="70" ht="20" customHeight="1" spans="1:21">
      <c r="A70" s="98"/>
      <c r="B70" s="156"/>
      <c r="C70" s="156"/>
      <c r="D70" s="156"/>
      <c r="E70" s="156"/>
      <c r="F70" s="156"/>
      <c r="G70" s="156"/>
      <c r="H70" s="156"/>
      <c r="I70" s="156"/>
      <c r="J70" s="182" t="s">
        <v>243</v>
      </c>
      <c r="K70" s="183">
        <v>174872</v>
      </c>
      <c r="L70" s="183">
        <f>192673-128</f>
        <v>192545</v>
      </c>
      <c r="M70" s="105">
        <f>191278-12</f>
        <v>191266</v>
      </c>
      <c r="N70" s="166">
        <f t="shared" si="24"/>
        <v>0.993357396972136</v>
      </c>
      <c r="O70" s="183">
        <f>F11-3600-12563-7207-200-930-200+250-350+2100-1210-230</f>
        <v>175860</v>
      </c>
      <c r="P70" s="183"/>
      <c r="Q70" s="183"/>
      <c r="R70" s="70"/>
      <c r="S70" s="105">
        <v>169751</v>
      </c>
      <c r="T70" s="105">
        <f>U70-O70</f>
        <v>-1033.98499999999</v>
      </c>
      <c r="U70" s="60">
        <f>U69</f>
        <v>174826.015</v>
      </c>
    </row>
    <row r="71" ht="20" customHeight="1" spans="1:21">
      <c r="A71" s="98"/>
      <c r="B71" s="156"/>
      <c r="C71" s="156"/>
      <c r="D71" s="156"/>
      <c r="E71" s="156"/>
      <c r="F71" s="156"/>
      <c r="G71" s="156"/>
      <c r="H71" s="156"/>
      <c r="I71" s="156"/>
      <c r="J71" s="182" t="s">
        <v>244</v>
      </c>
      <c r="K71" s="183"/>
      <c r="L71" s="183"/>
      <c r="M71" s="105"/>
      <c r="N71" s="166"/>
      <c r="O71" s="183"/>
      <c r="P71" s="183"/>
      <c r="Q71" s="183"/>
      <c r="R71" s="183"/>
      <c r="S71" s="105"/>
      <c r="T71" s="105"/>
      <c r="U71" s="60"/>
    </row>
    <row r="72" ht="20" customHeight="1" spans="1:23">
      <c r="A72" s="157" t="s">
        <v>155</v>
      </c>
      <c r="B72" s="60">
        <v>452893</v>
      </c>
      <c r="C72" s="60">
        <f>表一!C94</f>
        <v>487516</v>
      </c>
      <c r="D72" s="60">
        <f>表一!D94</f>
        <v>488013</v>
      </c>
      <c r="E72" s="153">
        <f>D72/C72</f>
        <v>1.00101945372049</v>
      </c>
      <c r="F72" s="60">
        <f>F5+F8+F12+F13+F19</f>
        <v>358879</v>
      </c>
      <c r="G72" s="60">
        <f>G5+G8+G12+G13+G19</f>
        <v>345730</v>
      </c>
      <c r="H72" s="60">
        <f>H5+H8+H12+H13+H19</f>
        <v>15619</v>
      </c>
      <c r="I72" s="60">
        <f>I5+I8+I12+I13+I19</f>
        <v>374498</v>
      </c>
      <c r="J72" s="182" t="s">
        <v>156</v>
      </c>
      <c r="K72" s="183">
        <v>434110</v>
      </c>
      <c r="L72" s="183">
        <f t="shared" ref="L72:O72" si="25">SUM(L68,L69)</f>
        <v>468158</v>
      </c>
      <c r="M72" s="183">
        <f t="shared" si="25"/>
        <v>465948</v>
      </c>
      <c r="N72" s="166">
        <f t="shared" si="24"/>
        <v>0.995279371494239</v>
      </c>
      <c r="O72" s="183">
        <f t="shared" ref="O72:T72" si="26">SUM(O68,O69)</f>
        <v>319804</v>
      </c>
      <c r="P72" s="183">
        <f t="shared" si="26"/>
        <v>86242</v>
      </c>
      <c r="Q72" s="183">
        <f t="shared" si="26"/>
        <v>57702</v>
      </c>
      <c r="R72" s="183">
        <f t="shared" si="26"/>
        <v>-0.47596129342294</v>
      </c>
      <c r="S72" s="183">
        <f t="shared" si="26"/>
        <v>301638</v>
      </c>
      <c r="T72" s="183">
        <f t="shared" si="26"/>
        <v>15616.015</v>
      </c>
      <c r="U72" s="60">
        <f>U68+U69</f>
        <v>335420.015</v>
      </c>
      <c r="W72" s="107">
        <f>U72-O72</f>
        <v>15616.015</v>
      </c>
    </row>
    <row r="73" ht="20" customHeight="1" spans="1:21">
      <c r="A73" s="98"/>
      <c r="B73" s="156"/>
      <c r="C73" s="156"/>
      <c r="D73" s="156"/>
      <c r="E73" s="156"/>
      <c r="F73" s="156"/>
      <c r="G73" s="156"/>
      <c r="H73" s="156"/>
      <c r="I73" s="156"/>
      <c r="J73" s="182" t="s">
        <v>157</v>
      </c>
      <c r="K73" s="183">
        <v>3253</v>
      </c>
      <c r="L73" s="183">
        <f>3828</f>
        <v>3828</v>
      </c>
      <c r="M73" s="105">
        <f>3828+8</f>
        <v>3836</v>
      </c>
      <c r="N73" s="166"/>
      <c r="O73" s="183">
        <f>3140+352</f>
        <v>3492</v>
      </c>
      <c r="P73" s="183"/>
      <c r="Q73" s="183"/>
      <c r="R73" s="183"/>
      <c r="S73" s="105"/>
      <c r="T73" s="105"/>
      <c r="U73" s="60">
        <v>3492</v>
      </c>
    </row>
    <row r="74" ht="20" customHeight="1" spans="1:21">
      <c r="A74" s="98"/>
      <c r="B74" s="156"/>
      <c r="C74" s="156"/>
      <c r="D74" s="156"/>
      <c r="E74" s="156"/>
      <c r="F74" s="156"/>
      <c r="G74" s="156"/>
      <c r="H74" s="156"/>
      <c r="I74" s="156"/>
      <c r="J74" s="182" t="s">
        <v>159</v>
      </c>
      <c r="K74" s="183">
        <v>15530</v>
      </c>
      <c r="L74" s="183">
        <v>15530</v>
      </c>
      <c r="M74" s="105">
        <v>15530</v>
      </c>
      <c r="N74" s="166"/>
      <c r="O74" s="183">
        <f>35577</f>
        <v>35577</v>
      </c>
      <c r="P74" s="183"/>
      <c r="Q74" s="183"/>
      <c r="R74" s="183"/>
      <c r="S74" s="105">
        <v>35577</v>
      </c>
      <c r="T74" s="105"/>
      <c r="U74" s="60">
        <v>35577</v>
      </c>
    </row>
    <row r="75" ht="20" customHeight="1" spans="1:21">
      <c r="A75" s="98"/>
      <c r="B75" s="156"/>
      <c r="C75" s="156"/>
      <c r="D75" s="156"/>
      <c r="E75" s="156"/>
      <c r="F75" s="156"/>
      <c r="G75" s="156"/>
      <c r="H75" s="156"/>
      <c r="I75" s="156"/>
      <c r="J75" s="182" t="s">
        <v>245</v>
      </c>
      <c r="K75" s="183"/>
      <c r="L75" s="183"/>
      <c r="M75" s="105"/>
      <c r="N75" s="166"/>
      <c r="O75" s="183"/>
      <c r="P75" s="183"/>
      <c r="Q75" s="183"/>
      <c r="R75" s="183"/>
      <c r="S75" s="105"/>
      <c r="T75" s="105"/>
      <c r="U75" s="60"/>
    </row>
    <row r="76" ht="20" customHeight="1" spans="1:21">
      <c r="A76" s="96" t="s">
        <v>161</v>
      </c>
      <c r="B76" s="60">
        <v>452893</v>
      </c>
      <c r="C76" s="60">
        <f t="shared" ref="C76:I76" si="27">C72</f>
        <v>487516</v>
      </c>
      <c r="D76" s="60">
        <f t="shared" si="27"/>
        <v>488013</v>
      </c>
      <c r="E76" s="153">
        <f>D76/C76</f>
        <v>1.00101945372049</v>
      </c>
      <c r="F76" s="60">
        <f t="shared" si="27"/>
        <v>358879</v>
      </c>
      <c r="G76" s="60">
        <f t="shared" si="27"/>
        <v>345730</v>
      </c>
      <c r="H76" s="60">
        <f t="shared" si="27"/>
        <v>15619</v>
      </c>
      <c r="I76" s="60">
        <f t="shared" si="27"/>
        <v>374498</v>
      </c>
      <c r="J76" s="184" t="s">
        <v>162</v>
      </c>
      <c r="K76" s="70">
        <v>452893</v>
      </c>
      <c r="L76" s="70">
        <f>SUM(L72:L75)</f>
        <v>487516</v>
      </c>
      <c r="M76" s="105">
        <f>M72+M73+M74</f>
        <v>485314</v>
      </c>
      <c r="N76" s="166">
        <f>M76/L76</f>
        <v>0.995483225165943</v>
      </c>
      <c r="O76" s="70">
        <f>O72+O73+O74</f>
        <v>358873</v>
      </c>
      <c r="P76" s="70">
        <f t="shared" ref="P76:U76" si="28">P72+P73+P74</f>
        <v>86242</v>
      </c>
      <c r="Q76" s="70">
        <f t="shared" si="28"/>
        <v>57702</v>
      </c>
      <c r="R76" s="70">
        <f t="shared" si="28"/>
        <v>-0.47596129342294</v>
      </c>
      <c r="S76" s="70">
        <f t="shared" si="28"/>
        <v>337215</v>
      </c>
      <c r="T76" s="70"/>
      <c r="U76" s="70">
        <f t="shared" si="28"/>
        <v>374489.015</v>
      </c>
    </row>
    <row r="77" ht="20" customHeight="1" spans="1:21">
      <c r="A77" s="67"/>
      <c r="B77" s="179"/>
      <c r="C77" s="86"/>
      <c r="D77" s="86"/>
      <c r="E77" s="153"/>
      <c r="F77" s="86"/>
      <c r="G77" s="86"/>
      <c r="H77" s="86"/>
      <c r="I77" s="86"/>
      <c r="J77" s="185" t="s">
        <v>163</v>
      </c>
      <c r="K77" s="70">
        <v>0</v>
      </c>
      <c r="L77" s="70">
        <f t="shared" ref="L77:O77" si="29">L78-L76</f>
        <v>0</v>
      </c>
      <c r="M77" s="70">
        <f t="shared" si="29"/>
        <v>2699</v>
      </c>
      <c r="N77" s="166"/>
      <c r="O77" s="70">
        <f t="shared" si="29"/>
        <v>6</v>
      </c>
      <c r="P77" s="70"/>
      <c r="Q77" s="70"/>
      <c r="R77" s="70"/>
      <c r="S77" s="105"/>
      <c r="T77" s="70"/>
      <c r="U77" s="60">
        <f>U78-U76</f>
        <v>8.98499999998603</v>
      </c>
    </row>
    <row r="78" ht="20" customHeight="1" spans="1:21">
      <c r="A78" s="180" t="s">
        <v>164</v>
      </c>
      <c r="B78" s="152">
        <v>452893</v>
      </c>
      <c r="C78" s="152">
        <f t="shared" ref="C78:I78" si="30">C76</f>
        <v>487516</v>
      </c>
      <c r="D78" s="152">
        <f t="shared" si="30"/>
        <v>488013</v>
      </c>
      <c r="E78" s="153">
        <f>D78/C78</f>
        <v>1.00101945372049</v>
      </c>
      <c r="F78" s="152">
        <f t="shared" si="30"/>
        <v>358879</v>
      </c>
      <c r="G78" s="152">
        <f t="shared" si="30"/>
        <v>345730</v>
      </c>
      <c r="H78" s="152">
        <f t="shared" si="30"/>
        <v>15619</v>
      </c>
      <c r="I78" s="152">
        <f t="shared" si="30"/>
        <v>374498</v>
      </c>
      <c r="J78" s="185" t="s">
        <v>165</v>
      </c>
      <c r="K78" s="183">
        <v>452893</v>
      </c>
      <c r="L78" s="183">
        <f t="shared" ref="L78:O78" si="31">C78</f>
        <v>487516</v>
      </c>
      <c r="M78" s="60">
        <f t="shared" si="31"/>
        <v>488013</v>
      </c>
      <c r="N78" s="166">
        <f>M78/L78</f>
        <v>1.00101945372049</v>
      </c>
      <c r="O78" s="186">
        <f t="shared" si="31"/>
        <v>358879</v>
      </c>
      <c r="P78" s="183"/>
      <c r="Q78" s="183"/>
      <c r="R78" s="183"/>
      <c r="S78" s="105"/>
      <c r="T78" s="70">
        <f>T72</f>
        <v>15616.015</v>
      </c>
      <c r="U78" s="105">
        <f>I78</f>
        <v>374498</v>
      </c>
    </row>
    <row r="80" hidden="1" spans="6:6">
      <c r="F80" s="143">
        <v>3600</v>
      </c>
    </row>
    <row r="81" hidden="1" spans="12:16">
      <c r="L81" s="143" t="s">
        <v>246</v>
      </c>
      <c r="M81" s="143" t="s">
        <v>247</v>
      </c>
      <c r="N81" s="143" t="s">
        <v>248</v>
      </c>
      <c r="P81" s="143" t="s">
        <v>249</v>
      </c>
    </row>
    <row r="82" hidden="1" spans="6:16">
      <c r="F82" s="143">
        <f>F5+F9+F10+F13+F80+F19</f>
        <v>159780</v>
      </c>
      <c r="K82" s="143" t="s">
        <v>250</v>
      </c>
      <c r="L82" s="143">
        <f>'[1]1.1'!$F$4</f>
        <v>24235.47</v>
      </c>
      <c r="M82" s="143">
        <f>'[1]1.2'!$F$5</f>
        <v>19006</v>
      </c>
      <c r="N82" s="143">
        <f>SUM(L82:M82)</f>
        <v>43241.47</v>
      </c>
      <c r="P82" s="143">
        <f>O78-P68-O70-O73-O74-N82</f>
        <v>14466.53</v>
      </c>
    </row>
    <row r="83" hidden="1"/>
    <row r="84" hidden="1" spans="12:17">
      <c r="L84" s="143" t="s">
        <v>250</v>
      </c>
      <c r="M84" s="143" t="s">
        <v>251</v>
      </c>
      <c r="N84" s="143" t="s">
        <v>252</v>
      </c>
      <c r="O84" s="143" t="s">
        <v>253</v>
      </c>
      <c r="P84" s="143" t="s">
        <v>254</v>
      </c>
      <c r="Q84" s="143" t="s">
        <v>255</v>
      </c>
    </row>
    <row r="85" hidden="1" spans="10:17">
      <c r="J85" s="144"/>
      <c r="K85" s="130">
        <f t="shared" ref="K85:Q85" si="32">SUM(K86:K111)</f>
        <v>57677</v>
      </c>
      <c r="L85" s="130">
        <f t="shared" si="32"/>
        <v>36665</v>
      </c>
      <c r="M85" s="130">
        <f t="shared" si="32"/>
        <v>36665</v>
      </c>
      <c r="N85" s="130">
        <f t="shared" si="32"/>
        <v>40943</v>
      </c>
      <c r="O85" s="130">
        <f t="shared" si="32"/>
        <v>35605</v>
      </c>
      <c r="P85" s="130">
        <f t="shared" si="32"/>
        <v>35605</v>
      </c>
      <c r="Q85" s="130">
        <f t="shared" si="32"/>
        <v>46966.47</v>
      </c>
    </row>
    <row r="86" hidden="1" spans="1:17">
      <c r="A86" s="107" t="s">
        <v>256</v>
      </c>
      <c r="J86" s="144" t="s">
        <v>257</v>
      </c>
      <c r="K86" s="130">
        <f>[2]表四!F5</f>
        <v>11550</v>
      </c>
      <c r="L86" s="130">
        <f t="shared" ref="L86:Q86" si="33">K86</f>
        <v>11550</v>
      </c>
      <c r="M86" s="130">
        <f t="shared" si="33"/>
        <v>11550</v>
      </c>
      <c r="N86" s="130">
        <f t="shared" si="33"/>
        <v>11550</v>
      </c>
      <c r="O86" s="130">
        <f t="shared" si="33"/>
        <v>11550</v>
      </c>
      <c r="P86" s="130">
        <f t="shared" si="33"/>
        <v>11550</v>
      </c>
      <c r="Q86" s="130">
        <f t="shared" si="33"/>
        <v>11550</v>
      </c>
    </row>
    <row r="87" hidden="1" spans="10:17">
      <c r="J87" s="144" t="s">
        <v>258</v>
      </c>
      <c r="K87" s="130">
        <f>[2]表四!F13</f>
        <v>1050</v>
      </c>
      <c r="L87" s="130"/>
      <c r="M87" s="130"/>
      <c r="N87" s="130"/>
      <c r="O87" s="130"/>
      <c r="P87" s="130"/>
      <c r="Q87" s="130">
        <v>170</v>
      </c>
    </row>
    <row r="88" hidden="1" spans="10:17">
      <c r="J88" s="144" t="s">
        <v>259</v>
      </c>
      <c r="K88" s="130">
        <f>[2]表四!F20</f>
        <v>700</v>
      </c>
      <c r="L88" s="130"/>
      <c r="M88" s="130">
        <f t="shared" ref="M88:P88" si="34">L88</f>
        <v>0</v>
      </c>
      <c r="N88" s="130">
        <f t="shared" si="34"/>
        <v>0</v>
      </c>
      <c r="O88" s="130">
        <f t="shared" si="34"/>
        <v>0</v>
      </c>
      <c r="P88" s="130">
        <f t="shared" si="34"/>
        <v>0</v>
      </c>
      <c r="Q88" s="130">
        <v>300</v>
      </c>
    </row>
    <row r="89" hidden="1" spans="10:17">
      <c r="J89" s="144" t="s">
        <v>260</v>
      </c>
      <c r="K89" s="130">
        <f>[2]表四!F23</f>
        <v>200</v>
      </c>
      <c r="L89" s="130"/>
      <c r="M89" s="130"/>
      <c r="N89" s="130"/>
      <c r="O89" s="130"/>
      <c r="P89" s="130"/>
      <c r="Q89" s="130">
        <v>100</v>
      </c>
    </row>
    <row r="90" hidden="1" spans="10:17">
      <c r="J90" s="144" t="s">
        <v>261</v>
      </c>
      <c r="K90" s="130">
        <f>[2]表四!F24</f>
        <v>1500</v>
      </c>
      <c r="L90" s="130"/>
      <c r="M90" s="130"/>
      <c r="N90" s="130"/>
      <c r="O90" s="130"/>
      <c r="P90" s="130"/>
      <c r="Q90" s="130">
        <v>600</v>
      </c>
    </row>
    <row r="91" hidden="1" spans="10:17">
      <c r="J91" s="144" t="s">
        <v>262</v>
      </c>
      <c r="K91" s="130">
        <f>[2]表四!F25</f>
        <v>100</v>
      </c>
      <c r="L91" s="130"/>
      <c r="M91" s="130"/>
      <c r="N91" s="130"/>
      <c r="O91" s="130"/>
      <c r="P91" s="130"/>
      <c r="Q91" s="130"/>
    </row>
    <row r="92" hidden="1" spans="10:17">
      <c r="J92" s="144" t="s">
        <v>263</v>
      </c>
      <c r="K92" s="130">
        <f>[2]表四!F26</f>
        <v>500</v>
      </c>
      <c r="L92" s="130">
        <v>200</v>
      </c>
      <c r="M92" s="130">
        <f t="shared" ref="M92:P92" si="35">L92</f>
        <v>200</v>
      </c>
      <c r="N92" s="130">
        <f t="shared" si="35"/>
        <v>200</v>
      </c>
      <c r="O92" s="130">
        <f t="shared" si="35"/>
        <v>200</v>
      </c>
      <c r="P92" s="130">
        <f t="shared" si="35"/>
        <v>200</v>
      </c>
      <c r="Q92" s="130">
        <v>200</v>
      </c>
    </row>
    <row r="93" hidden="1" spans="10:17">
      <c r="J93" s="144" t="s">
        <v>264</v>
      </c>
      <c r="K93" s="130">
        <f>[2]表四!F27</f>
        <v>1000</v>
      </c>
      <c r="L93" s="130"/>
      <c r="M93" s="130"/>
      <c r="N93" s="130"/>
      <c r="O93" s="130"/>
      <c r="P93" s="130"/>
      <c r="Q93" s="130">
        <v>500</v>
      </c>
    </row>
    <row r="94" hidden="1" spans="10:17">
      <c r="J94" s="144" t="s">
        <v>265</v>
      </c>
      <c r="K94" s="130">
        <f>[2]表四!F28</f>
        <v>1150</v>
      </c>
      <c r="L94" s="130">
        <v>650</v>
      </c>
      <c r="M94" s="130">
        <f t="shared" ref="M94:P94" si="36">L94</f>
        <v>650</v>
      </c>
      <c r="N94" s="130">
        <f t="shared" si="36"/>
        <v>650</v>
      </c>
      <c r="O94" s="130">
        <f t="shared" si="36"/>
        <v>650</v>
      </c>
      <c r="P94" s="130">
        <f t="shared" si="36"/>
        <v>650</v>
      </c>
      <c r="Q94" s="130">
        <v>650</v>
      </c>
    </row>
    <row r="95" hidden="1" spans="10:17">
      <c r="J95" s="144" t="s">
        <v>266</v>
      </c>
      <c r="K95" s="130">
        <f>[2]表四!F31</f>
        <v>2410</v>
      </c>
      <c r="L95" s="130"/>
      <c r="M95" s="130"/>
      <c r="N95" s="130">
        <v>1238</v>
      </c>
      <c r="O95" s="130"/>
      <c r="P95" s="130"/>
      <c r="Q95" s="130"/>
    </row>
    <row r="96" hidden="1" spans="10:17">
      <c r="J96" s="144" t="s">
        <v>267</v>
      </c>
      <c r="K96" s="130">
        <f>[2]表四!F32</f>
        <v>500</v>
      </c>
      <c r="L96" s="130"/>
      <c r="M96" s="130"/>
      <c r="N96" s="130"/>
      <c r="O96" s="130"/>
      <c r="P96" s="130"/>
      <c r="Q96" s="130">
        <v>300</v>
      </c>
    </row>
    <row r="97" hidden="1" spans="10:17">
      <c r="J97" s="144" t="s">
        <v>268</v>
      </c>
      <c r="K97" s="130"/>
      <c r="L97" s="130"/>
      <c r="M97" s="130"/>
      <c r="N97" s="130"/>
      <c r="O97" s="130"/>
      <c r="P97" s="130"/>
      <c r="Q97" s="130"/>
    </row>
    <row r="98" hidden="1" spans="10:17">
      <c r="J98" s="144" t="s">
        <v>269</v>
      </c>
      <c r="K98" s="130">
        <f>[2]表四!F34</f>
        <v>0</v>
      </c>
      <c r="L98" s="130"/>
      <c r="M98" s="130"/>
      <c r="N98" s="130">
        <v>4100</v>
      </c>
      <c r="O98" s="130"/>
      <c r="P98" s="130"/>
      <c r="Q98" s="130"/>
    </row>
    <row r="99" hidden="1" spans="10:17">
      <c r="J99" s="144" t="s">
        <v>270</v>
      </c>
      <c r="K99" s="130">
        <f>[2]表四!F35</f>
        <v>600</v>
      </c>
      <c r="L99" s="130"/>
      <c r="M99" s="130"/>
      <c r="N99" s="130"/>
      <c r="O99" s="130"/>
      <c r="P99" s="130"/>
      <c r="Q99" s="130">
        <v>300</v>
      </c>
    </row>
    <row r="100" hidden="1" spans="10:17">
      <c r="J100" s="144" t="s">
        <v>271</v>
      </c>
      <c r="K100" s="130">
        <f>[2]表四!F36</f>
        <v>3000</v>
      </c>
      <c r="L100" s="130">
        <v>2500</v>
      </c>
      <c r="M100" s="130">
        <v>2500</v>
      </c>
      <c r="N100" s="130"/>
      <c r="O100" s="130"/>
      <c r="P100" s="130"/>
      <c r="Q100" s="130"/>
    </row>
    <row r="101" hidden="1" spans="10:17">
      <c r="J101" s="144" t="s">
        <v>272</v>
      </c>
      <c r="K101" s="130">
        <f>[2]表四!F37</f>
        <v>5334</v>
      </c>
      <c r="L101" s="130">
        <f>K101-4500</f>
        <v>834</v>
      </c>
      <c r="M101" s="130">
        <f t="shared" ref="M101:P101" si="37">L101</f>
        <v>834</v>
      </c>
      <c r="N101" s="130">
        <f t="shared" si="37"/>
        <v>834</v>
      </c>
      <c r="O101" s="130">
        <f t="shared" si="37"/>
        <v>834</v>
      </c>
      <c r="P101" s="130">
        <f t="shared" si="37"/>
        <v>834</v>
      </c>
      <c r="Q101" s="130">
        <v>11365.47</v>
      </c>
    </row>
    <row r="102" hidden="1" spans="10:17">
      <c r="J102" s="144" t="s">
        <v>273</v>
      </c>
      <c r="K102" s="130">
        <f>[2]表五!F6</f>
        <v>6205</v>
      </c>
      <c r="L102" s="130">
        <v>743</v>
      </c>
      <c r="M102" s="130">
        <v>743</v>
      </c>
      <c r="N102" s="130">
        <v>743</v>
      </c>
      <c r="O102" s="130">
        <v>743</v>
      </c>
      <c r="P102" s="130">
        <v>743</v>
      </c>
      <c r="Q102" s="130">
        <v>743</v>
      </c>
    </row>
    <row r="103" hidden="1" spans="10:17">
      <c r="J103" s="144" t="s">
        <v>274</v>
      </c>
      <c r="K103" s="130">
        <f>[2]表五!F12</f>
        <v>664</v>
      </c>
      <c r="L103" s="130">
        <v>164</v>
      </c>
      <c r="M103" s="130">
        <f t="shared" ref="M103:P103" si="38">L103</f>
        <v>164</v>
      </c>
      <c r="N103" s="130">
        <f t="shared" si="38"/>
        <v>164</v>
      </c>
      <c r="O103" s="130">
        <f t="shared" si="38"/>
        <v>164</v>
      </c>
      <c r="P103" s="130">
        <f t="shared" si="38"/>
        <v>164</v>
      </c>
      <c r="Q103" s="130">
        <v>164</v>
      </c>
    </row>
    <row r="104" hidden="1" spans="10:17">
      <c r="J104" s="144" t="s">
        <v>275</v>
      </c>
      <c r="K104" s="130">
        <f>[2]表五!F16</f>
        <v>8073</v>
      </c>
      <c r="L104" s="130">
        <f t="shared" ref="L104:Q104" si="39">K104</f>
        <v>8073</v>
      </c>
      <c r="M104" s="130">
        <f t="shared" si="39"/>
        <v>8073</v>
      </c>
      <c r="N104" s="130">
        <f t="shared" si="39"/>
        <v>8073</v>
      </c>
      <c r="O104" s="130">
        <f t="shared" si="39"/>
        <v>8073</v>
      </c>
      <c r="P104" s="130">
        <f t="shared" si="39"/>
        <v>8073</v>
      </c>
      <c r="Q104" s="130">
        <f t="shared" si="39"/>
        <v>8073</v>
      </c>
    </row>
    <row r="105" hidden="1" spans="10:17">
      <c r="J105" s="144" t="s">
        <v>276</v>
      </c>
      <c r="K105" s="130">
        <f>[2]表五!F33</f>
        <v>8117</v>
      </c>
      <c r="L105" s="130">
        <f>K105-S105-T105</f>
        <v>8117</v>
      </c>
      <c r="M105" s="130">
        <f t="shared" ref="M105:P105" si="40">L105</f>
        <v>8117</v>
      </c>
      <c r="N105" s="130">
        <f>M105+1440</f>
        <v>9557</v>
      </c>
      <c r="O105" s="130">
        <f t="shared" si="40"/>
        <v>9557</v>
      </c>
      <c r="P105" s="130">
        <f t="shared" si="40"/>
        <v>9557</v>
      </c>
      <c r="Q105" s="130">
        <f>P105-1440</f>
        <v>8117</v>
      </c>
    </row>
    <row r="106" hidden="1" spans="10:17">
      <c r="J106" s="144" t="s">
        <v>277</v>
      </c>
      <c r="K106" s="130">
        <f>[2]表五!F48</f>
        <v>1996</v>
      </c>
      <c r="L106" s="130">
        <f t="shared" ref="L106:Q106" si="41">K106</f>
        <v>1996</v>
      </c>
      <c r="M106" s="130">
        <f t="shared" si="41"/>
        <v>1996</v>
      </c>
      <c r="N106" s="130">
        <f t="shared" si="41"/>
        <v>1996</v>
      </c>
      <c r="O106" s="130">
        <f t="shared" si="41"/>
        <v>1996</v>
      </c>
      <c r="P106" s="130">
        <f t="shared" si="41"/>
        <v>1996</v>
      </c>
      <c r="Q106" s="130">
        <f t="shared" si="41"/>
        <v>1996</v>
      </c>
    </row>
    <row r="107" hidden="1" spans="10:17">
      <c r="J107" s="144" t="s">
        <v>278</v>
      </c>
      <c r="K107" s="130">
        <f>[2]表五!F68</f>
        <v>480</v>
      </c>
      <c r="L107" s="130">
        <v>80</v>
      </c>
      <c r="M107" s="130">
        <v>80</v>
      </c>
      <c r="N107" s="130">
        <v>80</v>
      </c>
      <c r="O107" s="130">
        <v>80</v>
      </c>
      <c r="P107" s="130">
        <v>80</v>
      </c>
      <c r="Q107" s="130">
        <v>80</v>
      </c>
    </row>
    <row r="108" hidden="1" spans="10:17">
      <c r="J108" s="144" t="s">
        <v>279</v>
      </c>
      <c r="K108" s="130">
        <f>[2]表五!F72</f>
        <v>1530</v>
      </c>
      <c r="L108" s="130">
        <v>1300</v>
      </c>
      <c r="M108" s="130">
        <f t="shared" ref="M108:Q108" si="42">L108</f>
        <v>1300</v>
      </c>
      <c r="N108" s="130">
        <f t="shared" si="42"/>
        <v>1300</v>
      </c>
      <c r="O108" s="130">
        <f t="shared" si="42"/>
        <v>1300</v>
      </c>
      <c r="P108" s="130">
        <f t="shared" si="42"/>
        <v>1300</v>
      </c>
      <c r="Q108" s="130">
        <f t="shared" si="42"/>
        <v>1300</v>
      </c>
    </row>
    <row r="109" hidden="1" spans="10:17">
      <c r="J109" s="144" t="s">
        <v>280</v>
      </c>
      <c r="K109" s="130">
        <f>[2]表五!F76</f>
        <v>500</v>
      </c>
      <c r="L109" s="130"/>
      <c r="M109" s="130"/>
      <c r="N109" s="130"/>
      <c r="O109" s="130"/>
      <c r="P109" s="130"/>
      <c r="Q109" s="130"/>
    </row>
    <row r="110" hidden="1" spans="10:17">
      <c r="J110" s="144" t="s">
        <v>281</v>
      </c>
      <c r="K110" s="130">
        <f>[2]表五!F78</f>
        <v>518</v>
      </c>
      <c r="L110" s="130">
        <v>458</v>
      </c>
      <c r="M110" s="130">
        <f t="shared" ref="M110:Q110" si="43">L110</f>
        <v>458</v>
      </c>
      <c r="N110" s="130">
        <f t="shared" si="43"/>
        <v>458</v>
      </c>
      <c r="O110" s="130">
        <f t="shared" si="43"/>
        <v>458</v>
      </c>
      <c r="P110" s="130">
        <f t="shared" si="43"/>
        <v>458</v>
      </c>
      <c r="Q110" s="130">
        <f t="shared" si="43"/>
        <v>458</v>
      </c>
    </row>
    <row r="111" hidden="1" spans="10:10">
      <c r="J111" s="144"/>
    </row>
    <row r="112" hidden="1" spans="10:10">
      <c r="J112" s="144"/>
    </row>
    <row r="113" hidden="1" spans="10:10">
      <c r="J113" s="144"/>
    </row>
    <row r="114" hidden="1" spans="10:10">
      <c r="J114" s="144"/>
    </row>
    <row r="115" hidden="1" spans="10:10">
      <c r="J115" s="144"/>
    </row>
    <row r="116" hidden="1" spans="10:17">
      <c r="J116" s="187" t="s">
        <v>248</v>
      </c>
      <c r="K116" s="188">
        <f t="shared" ref="K116:Q116" si="44">SUM(K117:K140)</f>
        <v>63246.47</v>
      </c>
      <c r="L116" s="188">
        <f t="shared" si="44"/>
        <v>41433</v>
      </c>
      <c r="M116" s="188">
        <f t="shared" si="44"/>
        <v>48041</v>
      </c>
      <c r="N116" s="188">
        <f t="shared" si="44"/>
        <v>41813</v>
      </c>
      <c r="O116" s="188">
        <f t="shared" si="44"/>
        <v>36703</v>
      </c>
      <c r="P116" s="188">
        <f t="shared" si="44"/>
        <v>36703</v>
      </c>
      <c r="Q116" s="188">
        <f t="shared" si="44"/>
        <v>0</v>
      </c>
    </row>
    <row r="117" hidden="1" spans="10:13">
      <c r="J117" s="107" t="s">
        <v>282</v>
      </c>
      <c r="K117" s="143">
        <v>1238</v>
      </c>
      <c r="M117" s="143">
        <v>1238</v>
      </c>
    </row>
    <row r="118" hidden="1" spans="10:13">
      <c r="J118" s="107" t="s">
        <v>283</v>
      </c>
      <c r="K118" s="143">
        <v>1000</v>
      </c>
      <c r="M118" s="143">
        <v>1000</v>
      </c>
    </row>
    <row r="119" hidden="1" spans="10:13">
      <c r="J119" s="107" t="s">
        <v>284</v>
      </c>
      <c r="K119" s="143">
        <v>3000</v>
      </c>
      <c r="M119" s="143">
        <v>3000</v>
      </c>
    </row>
    <row r="120" hidden="1" spans="10:13">
      <c r="J120" s="107" t="s">
        <v>285</v>
      </c>
      <c r="K120" s="143">
        <v>100</v>
      </c>
      <c r="M120" s="143">
        <v>100</v>
      </c>
    </row>
    <row r="121" hidden="1" spans="10:13">
      <c r="J121" s="107" t="s">
        <v>286</v>
      </c>
      <c r="K121" s="143">
        <v>960</v>
      </c>
      <c r="M121" s="143">
        <v>960</v>
      </c>
    </row>
    <row r="122" hidden="1" spans="10:13">
      <c r="J122" s="107" t="s">
        <v>287</v>
      </c>
      <c r="K122" s="143">
        <v>480</v>
      </c>
      <c r="M122" s="143">
        <v>480</v>
      </c>
    </row>
    <row r="123" hidden="1" spans="10:13">
      <c r="J123" s="107" t="s">
        <v>288</v>
      </c>
      <c r="K123" s="143">
        <v>2500</v>
      </c>
      <c r="L123" s="143">
        <v>2500</v>
      </c>
      <c r="M123" s="143">
        <v>2500</v>
      </c>
    </row>
    <row r="124" hidden="1" spans="10:12">
      <c r="J124" s="107" t="s">
        <v>289</v>
      </c>
      <c r="K124" s="143">
        <v>1250</v>
      </c>
      <c r="L124" s="143">
        <v>170</v>
      </c>
    </row>
    <row r="125" hidden="1" spans="10:14">
      <c r="J125" s="107" t="s">
        <v>290</v>
      </c>
      <c r="K125" s="143">
        <v>5110</v>
      </c>
      <c r="N125" s="143">
        <v>5110</v>
      </c>
    </row>
    <row r="126" hidden="1" spans="10:13">
      <c r="J126" s="107" t="s">
        <v>291</v>
      </c>
      <c r="K126" s="143">
        <v>2060</v>
      </c>
      <c r="L126" s="143">
        <v>2060</v>
      </c>
      <c r="M126" s="143">
        <v>2060</v>
      </c>
    </row>
    <row r="127" hidden="1" spans="10:16">
      <c r="J127" s="107" t="s">
        <v>292</v>
      </c>
      <c r="K127" s="143">
        <v>700</v>
      </c>
      <c r="L127" s="143">
        <v>300</v>
      </c>
      <c r="M127" s="143">
        <v>300</v>
      </c>
      <c r="N127" s="143">
        <v>300</v>
      </c>
      <c r="O127" s="143">
        <v>300</v>
      </c>
      <c r="P127" s="143">
        <v>300</v>
      </c>
    </row>
    <row r="128" hidden="1" spans="10:11">
      <c r="J128" s="107" t="s">
        <v>293</v>
      </c>
      <c r="K128" s="143">
        <v>100</v>
      </c>
    </row>
    <row r="129" hidden="1" spans="10:16">
      <c r="J129" s="107" t="s">
        <v>294</v>
      </c>
      <c r="K129" s="143">
        <v>1000</v>
      </c>
      <c r="L129" s="143">
        <v>600</v>
      </c>
      <c r="M129" s="143">
        <v>600</v>
      </c>
      <c r="N129" s="143">
        <v>600</v>
      </c>
      <c r="O129" s="143">
        <v>600</v>
      </c>
      <c r="P129" s="143">
        <v>600</v>
      </c>
    </row>
    <row r="130" hidden="1" spans="10:11">
      <c r="J130" s="107" t="s">
        <v>295</v>
      </c>
      <c r="K130" s="143">
        <v>100</v>
      </c>
    </row>
    <row r="131" hidden="1" spans="10:16">
      <c r="J131" s="107" t="s">
        <v>296</v>
      </c>
      <c r="K131" s="143">
        <v>200</v>
      </c>
      <c r="L131" s="143">
        <v>200</v>
      </c>
      <c r="M131" s="143">
        <v>200</v>
      </c>
      <c r="N131" s="143">
        <v>200</v>
      </c>
      <c r="O131" s="143">
        <v>200</v>
      </c>
      <c r="P131" s="143">
        <v>200</v>
      </c>
    </row>
    <row r="132" hidden="1" spans="10:11">
      <c r="J132" s="107" t="s">
        <v>297</v>
      </c>
      <c r="K132" s="143">
        <v>1000</v>
      </c>
    </row>
    <row r="133" hidden="1" spans="10:16">
      <c r="J133" s="107" t="s">
        <v>298</v>
      </c>
      <c r="K133" s="143">
        <v>1150</v>
      </c>
      <c r="L133" s="143">
        <v>650</v>
      </c>
      <c r="M133" s="143">
        <v>650</v>
      </c>
      <c r="N133" s="143">
        <v>650</v>
      </c>
      <c r="O133" s="143">
        <v>650</v>
      </c>
      <c r="P133" s="143">
        <v>650</v>
      </c>
    </row>
    <row r="134" hidden="1" spans="10:11">
      <c r="J134" s="107" t="s">
        <v>299</v>
      </c>
      <c r="K134" s="143">
        <v>500</v>
      </c>
    </row>
    <row r="135" hidden="1" spans="10:11">
      <c r="J135" s="107" t="s">
        <v>300</v>
      </c>
      <c r="K135" s="143">
        <v>600</v>
      </c>
    </row>
    <row r="136" hidden="1" spans="10:16">
      <c r="J136" s="107" t="s">
        <v>301</v>
      </c>
      <c r="K136" s="143">
        <v>11365.47</v>
      </c>
      <c r="L136" s="143">
        <v>6865</v>
      </c>
      <c r="M136" s="143">
        <v>6865</v>
      </c>
      <c r="N136" s="143">
        <v>6865</v>
      </c>
      <c r="O136" s="143">
        <v>6865</v>
      </c>
      <c r="P136" s="143">
        <v>6865</v>
      </c>
    </row>
    <row r="137" hidden="1" spans="10:16">
      <c r="J137" s="107" t="s">
        <v>302</v>
      </c>
      <c r="K137" s="143">
        <v>564</v>
      </c>
      <c r="L137" s="143">
        <v>164</v>
      </c>
      <c r="M137" s="143">
        <v>164</v>
      </c>
      <c r="N137" s="143">
        <v>164</v>
      </c>
      <c r="O137" s="143">
        <v>164</v>
      </c>
      <c r="P137" s="143">
        <v>164</v>
      </c>
    </row>
    <row r="138" hidden="1" spans="10:11">
      <c r="J138" s="107" t="s">
        <v>303</v>
      </c>
      <c r="K138" s="143">
        <v>300</v>
      </c>
    </row>
    <row r="139" hidden="1" spans="10:11">
      <c r="J139" s="107" t="s">
        <v>304</v>
      </c>
      <c r="K139" s="143">
        <v>45</v>
      </c>
    </row>
    <row r="140" hidden="1" spans="10:16">
      <c r="J140" s="107" t="s">
        <v>305</v>
      </c>
      <c r="K140" s="143">
        <f>28884-960</f>
        <v>27924</v>
      </c>
      <c r="L140" s="143">
        <v>27924</v>
      </c>
      <c r="M140" s="143">
        <v>27924</v>
      </c>
      <c r="N140" s="143">
        <v>27924</v>
      </c>
      <c r="O140" s="143">
        <v>27924</v>
      </c>
      <c r="P140" s="143">
        <v>27924</v>
      </c>
    </row>
    <row r="143" spans="18:18">
      <c r="R143" s="107">
        <f>200000-6800-12563-5110+849+40</f>
        <v>176416</v>
      </c>
    </row>
  </sheetData>
  <mergeCells count="24">
    <mergeCell ref="A1:U1"/>
    <mergeCell ref="K2:O2"/>
    <mergeCell ref="P2:R2"/>
    <mergeCell ref="S2:U2"/>
    <mergeCell ref="P3:Q3"/>
    <mergeCell ref="A3:A4"/>
    <mergeCell ref="B3:B4"/>
    <mergeCell ref="C3:C4"/>
    <mergeCell ref="D3:D4"/>
    <mergeCell ref="E3:E4"/>
    <mergeCell ref="F3:F4"/>
    <mergeCell ref="G3:G4"/>
    <mergeCell ref="H3:H4"/>
    <mergeCell ref="I3:I4"/>
    <mergeCell ref="J3:J4"/>
    <mergeCell ref="K3:K4"/>
    <mergeCell ref="L3:L4"/>
    <mergeCell ref="M3:M4"/>
    <mergeCell ref="N3:N4"/>
    <mergeCell ref="O3:O4"/>
    <mergeCell ref="R3:R4"/>
    <mergeCell ref="S3:S4"/>
    <mergeCell ref="T3:T4"/>
    <mergeCell ref="U3:U4"/>
  </mergeCells>
  <printOptions horizontalCentered="1"/>
  <pageMargins left="0.236111111111111" right="0.196527777777778" top="0.511805555555556" bottom="0.393055555555556" header="0.279166666666667" footer="0.200694444444444"/>
  <pageSetup paperSize="9" scale="80" orientation="landscape" horizontalDpi="300" verticalDpi="300"/>
  <headerFooter alignWithMargins="0" scaleWithDoc="0">
    <oddFooter>&amp;C第 &amp;P 页</oddFooter>
  </headerFooter>
  <ignoredErrors>
    <ignoredError sqref="I7:I12 I5 I14:I21 O73:O75 O70" unlockedFormula="1"/>
  </ignoredErrors>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DZ154"/>
  <sheetViews>
    <sheetView showZeros="0" workbookViewId="0">
      <selection activeCell="L104" sqref="L104"/>
    </sheetView>
  </sheetViews>
  <sheetFormatPr defaultColWidth="9" defaultRowHeight="14.25"/>
  <cols>
    <col min="1" max="1" width="50.25" style="107" customWidth="1"/>
    <col min="2" max="3" width="8.125" style="130" hidden="1" customWidth="1"/>
    <col min="4" max="5" width="8.125" style="107" hidden="1" customWidth="1"/>
    <col min="6" max="9" width="8.125" style="107" customWidth="1"/>
    <col min="10" max="10" width="84.25" style="131" customWidth="1"/>
    <col min="11" max="16354" width="9" style="107"/>
    <col min="16355" max="16384" width="9" style="129"/>
  </cols>
  <sheetData>
    <row r="1" ht="33" customHeight="1" spans="1:10">
      <c r="A1" s="132" t="s">
        <v>306</v>
      </c>
      <c r="B1" s="133"/>
      <c r="C1" s="133"/>
      <c r="D1" s="132"/>
      <c r="E1" s="132"/>
      <c r="F1" s="132"/>
      <c r="G1" s="132"/>
      <c r="H1" s="132"/>
      <c r="I1" s="132"/>
      <c r="J1" s="132"/>
    </row>
    <row r="2" ht="19" customHeight="1" spans="1:10">
      <c r="A2" s="134" t="s">
        <v>307</v>
      </c>
      <c r="J2" s="141" t="s">
        <v>308</v>
      </c>
    </row>
    <row r="3" ht="45" customHeight="1" spans="1:10">
      <c r="A3" s="96" t="s">
        <v>309</v>
      </c>
      <c r="B3" s="60" t="s">
        <v>27</v>
      </c>
      <c r="C3" s="114" t="s">
        <v>28</v>
      </c>
      <c r="D3" s="60" t="s">
        <v>29</v>
      </c>
      <c r="E3" s="60" t="s">
        <v>310</v>
      </c>
      <c r="F3" s="60" t="s">
        <v>311</v>
      </c>
      <c r="G3" s="60" t="s">
        <v>32</v>
      </c>
      <c r="H3" s="60" t="s">
        <v>33</v>
      </c>
      <c r="I3" s="60" t="s">
        <v>34</v>
      </c>
      <c r="J3" s="105" t="s">
        <v>312</v>
      </c>
    </row>
    <row r="4" ht="20" customHeight="1" spans="1:10">
      <c r="A4" s="96" t="s">
        <v>313</v>
      </c>
      <c r="B4" s="60">
        <v>27143</v>
      </c>
      <c r="C4" s="60">
        <f>C5+C13+C20+C23+C24+C25+C26+C27+C28+C33+C31+C32+C34+C35+C36+C37+C38</f>
        <v>40800</v>
      </c>
      <c r="D4" s="60">
        <f>D5+D13+D20+D23+D24+D25+D26+D27+D28+D33+D31+D32+D34+D35+D36+D37+D38</f>
        <v>40240</v>
      </c>
      <c r="E4" s="86">
        <f t="shared" ref="E4:E18" si="0">D4/C4</f>
        <v>0.986274509803922</v>
      </c>
      <c r="F4" s="135">
        <f>F5+F13+F20+F23+F24+F25+F26+F27+F28+F33+F31+F32+F34+F35+F36+F37+F38</f>
        <v>29619</v>
      </c>
      <c r="G4" s="135">
        <f>G5+G13+G20+G23+G24+G25+G26+G27+G28+G33+G31+G32+G34+G35+G36+G37+G38</f>
        <v>34175.41</v>
      </c>
      <c r="H4" s="60">
        <f>H5+H13+H20+H23+H24+H25+H26+H27+H28+H33+H31+H32+H34+H35+H36+H37+H38</f>
        <v>11966</v>
      </c>
      <c r="I4" s="90">
        <f>F4+H4</f>
        <v>41585</v>
      </c>
      <c r="J4" s="142"/>
    </row>
    <row r="5" ht="20" customHeight="1" spans="1:10">
      <c r="A5" s="136" t="s">
        <v>314</v>
      </c>
      <c r="B5" s="60">
        <v>10900</v>
      </c>
      <c r="C5" s="60">
        <f t="shared" ref="C5:I5" si="1">SUM(C6:C12)</f>
        <v>12788</v>
      </c>
      <c r="D5" s="60">
        <f t="shared" si="1"/>
        <v>12752</v>
      </c>
      <c r="E5" s="86">
        <f t="shared" si="0"/>
        <v>0.997184860807007</v>
      </c>
      <c r="F5" s="135">
        <f t="shared" si="1"/>
        <v>11550</v>
      </c>
      <c r="G5" s="135">
        <f t="shared" si="1"/>
        <v>11812.41</v>
      </c>
      <c r="H5" s="60">
        <f t="shared" si="1"/>
        <v>2910</v>
      </c>
      <c r="I5" s="60">
        <f t="shared" si="1"/>
        <v>14460</v>
      </c>
      <c r="J5" s="24"/>
    </row>
    <row r="6" ht="20" customHeight="1" spans="1:10">
      <c r="A6" s="137" t="s">
        <v>315</v>
      </c>
      <c r="B6" s="60">
        <v>600</v>
      </c>
      <c r="C6" s="60">
        <v>700</v>
      </c>
      <c r="D6" s="60">
        <v>700</v>
      </c>
      <c r="E6" s="86">
        <f t="shared" si="0"/>
        <v>1</v>
      </c>
      <c r="F6" s="135">
        <v>600</v>
      </c>
      <c r="G6" s="135">
        <v>130.43</v>
      </c>
      <c r="H6" s="60">
        <v>1100</v>
      </c>
      <c r="I6" s="90">
        <f t="shared" ref="I5:I38" si="2">F6+H6</f>
        <v>1700</v>
      </c>
      <c r="J6" s="119"/>
    </row>
    <row r="7" ht="20" customHeight="1" spans="1:10">
      <c r="A7" s="137" t="s">
        <v>316</v>
      </c>
      <c r="B7" s="60">
        <v>700</v>
      </c>
      <c r="C7" s="60">
        <v>800</v>
      </c>
      <c r="D7" s="60">
        <v>786</v>
      </c>
      <c r="E7" s="86">
        <f t="shared" si="0"/>
        <v>0.9825</v>
      </c>
      <c r="F7" s="135">
        <v>800</v>
      </c>
      <c r="G7" s="135">
        <v>743</v>
      </c>
      <c r="H7" s="60"/>
      <c r="I7" s="90">
        <f t="shared" si="2"/>
        <v>800</v>
      </c>
      <c r="J7" s="119"/>
    </row>
    <row r="8" ht="20" customHeight="1" spans="1:10">
      <c r="A8" s="24" t="s">
        <v>317</v>
      </c>
      <c r="B8" s="60">
        <v>50</v>
      </c>
      <c r="C8" s="60">
        <v>50</v>
      </c>
      <c r="D8" s="60">
        <v>50</v>
      </c>
      <c r="E8" s="86">
        <f t="shared" si="0"/>
        <v>1</v>
      </c>
      <c r="F8" s="135">
        <v>50</v>
      </c>
      <c r="G8" s="135">
        <v>103.95</v>
      </c>
      <c r="H8" s="60">
        <v>100</v>
      </c>
      <c r="I8" s="90">
        <f t="shared" si="2"/>
        <v>150</v>
      </c>
      <c r="J8" s="119" t="s">
        <v>318</v>
      </c>
    </row>
    <row r="9" ht="20" customHeight="1" spans="1:10">
      <c r="A9" s="24" t="s">
        <v>319</v>
      </c>
      <c r="B9" s="60">
        <v>50</v>
      </c>
      <c r="C9" s="60">
        <v>50</v>
      </c>
      <c r="D9" s="60">
        <v>28</v>
      </c>
      <c r="E9" s="86">
        <f t="shared" si="0"/>
        <v>0.56</v>
      </c>
      <c r="F9" s="135">
        <v>50</v>
      </c>
      <c r="G9" s="135">
        <v>32</v>
      </c>
      <c r="H9" s="60"/>
      <c r="I9" s="90">
        <f t="shared" si="2"/>
        <v>50</v>
      </c>
      <c r="J9" s="87"/>
    </row>
    <row r="10" ht="20" customHeight="1" spans="1:10">
      <c r="A10" s="24" t="s">
        <v>320</v>
      </c>
      <c r="B10" s="60">
        <v>8900</v>
      </c>
      <c r="C10" s="60">
        <v>9200</v>
      </c>
      <c r="D10" s="60">
        <v>9200</v>
      </c>
      <c r="E10" s="86">
        <f t="shared" si="0"/>
        <v>1</v>
      </c>
      <c r="F10" s="135">
        <v>9450</v>
      </c>
      <c r="G10" s="135">
        <v>9450</v>
      </c>
      <c r="H10" s="60">
        <f>900-70+120</f>
        <v>950</v>
      </c>
      <c r="I10" s="90">
        <f t="shared" si="2"/>
        <v>10400</v>
      </c>
      <c r="J10" s="87"/>
    </row>
    <row r="11" ht="20" customHeight="1" spans="1:10">
      <c r="A11" s="24" t="s">
        <v>321</v>
      </c>
      <c r="B11" s="60">
        <v>600</v>
      </c>
      <c r="C11" s="60">
        <v>588</v>
      </c>
      <c r="D11" s="60">
        <v>588</v>
      </c>
      <c r="E11" s="86">
        <f t="shared" si="0"/>
        <v>1</v>
      </c>
      <c r="F11" s="135">
        <v>600</v>
      </c>
      <c r="G11" s="135">
        <v>1353.03</v>
      </c>
      <c r="H11" s="60">
        <v>760</v>
      </c>
      <c r="I11" s="90">
        <f t="shared" si="2"/>
        <v>1360</v>
      </c>
      <c r="J11" s="87"/>
    </row>
    <row r="12" ht="20" customHeight="1" spans="1:10">
      <c r="A12" s="24" t="s">
        <v>322</v>
      </c>
      <c r="B12" s="60"/>
      <c r="C12" s="60">
        <v>1400</v>
      </c>
      <c r="D12" s="60">
        <v>1400</v>
      </c>
      <c r="E12" s="86">
        <f t="shared" si="0"/>
        <v>1</v>
      </c>
      <c r="F12" s="135"/>
      <c r="G12" s="135"/>
      <c r="H12" s="60"/>
      <c r="I12" s="90">
        <f t="shared" si="2"/>
        <v>0</v>
      </c>
      <c r="J12" s="87"/>
    </row>
    <row r="13" ht="20" customHeight="1" spans="1:10">
      <c r="A13" s="71" t="s">
        <v>196</v>
      </c>
      <c r="B13" s="60">
        <v>1300</v>
      </c>
      <c r="C13" s="60">
        <f>SUM(C14:C18)</f>
        <v>1300</v>
      </c>
      <c r="D13" s="60">
        <f>SUM(D14:D19)</f>
        <v>1299</v>
      </c>
      <c r="E13" s="86">
        <f t="shared" si="0"/>
        <v>0.999230769230769</v>
      </c>
      <c r="F13" s="135">
        <f>SUM(F14:F19)</f>
        <v>1050</v>
      </c>
      <c r="G13" s="135">
        <f>SUM(G14:G19)</f>
        <v>1037</v>
      </c>
      <c r="H13" s="60">
        <f>SUM(H14:H19)</f>
        <v>0</v>
      </c>
      <c r="I13" s="60">
        <f>SUM(I14:I19)</f>
        <v>1050</v>
      </c>
      <c r="J13" s="119"/>
    </row>
    <row r="14" ht="20" customHeight="1" spans="1:10">
      <c r="A14" s="67" t="s">
        <v>323</v>
      </c>
      <c r="B14" s="60">
        <v>300</v>
      </c>
      <c r="C14" s="60">
        <v>300</v>
      </c>
      <c r="D14" s="60">
        <v>300</v>
      </c>
      <c r="E14" s="86">
        <f t="shared" si="0"/>
        <v>1</v>
      </c>
      <c r="F14" s="135">
        <v>150</v>
      </c>
      <c r="G14" s="135">
        <v>150</v>
      </c>
      <c r="H14" s="60"/>
      <c r="I14" s="90">
        <f>F14+H14</f>
        <v>150</v>
      </c>
      <c r="J14" s="119"/>
    </row>
    <row r="15" ht="20" customHeight="1" spans="1:10">
      <c r="A15" s="67" t="s">
        <v>324</v>
      </c>
      <c r="B15" s="60">
        <v>100</v>
      </c>
      <c r="C15" s="60">
        <v>100</v>
      </c>
      <c r="D15" s="60">
        <v>99</v>
      </c>
      <c r="E15" s="86">
        <f t="shared" si="0"/>
        <v>0.99</v>
      </c>
      <c r="F15" s="135">
        <v>100</v>
      </c>
      <c r="G15" s="135">
        <v>100</v>
      </c>
      <c r="H15" s="60"/>
      <c r="I15" s="90">
        <f t="shared" si="2"/>
        <v>100</v>
      </c>
      <c r="J15" s="119"/>
    </row>
    <row r="16" s="129" customFormat="1" ht="20" customHeight="1" spans="1:16354">
      <c r="A16" s="67" t="s">
        <v>325</v>
      </c>
      <c r="B16" s="60">
        <v>550</v>
      </c>
      <c r="C16" s="60">
        <v>550</v>
      </c>
      <c r="D16" s="60">
        <v>550</v>
      </c>
      <c r="E16" s="86">
        <f t="shared" si="0"/>
        <v>1</v>
      </c>
      <c r="F16" s="135">
        <v>450</v>
      </c>
      <c r="G16" s="135">
        <v>450</v>
      </c>
      <c r="H16" s="60"/>
      <c r="I16" s="90">
        <f t="shared" si="2"/>
        <v>450</v>
      </c>
      <c r="J16" s="119"/>
      <c r="K16" s="107"/>
      <c r="L16" s="107"/>
      <c r="M16" s="107"/>
      <c r="N16" s="107"/>
      <c r="O16" s="107"/>
      <c r="P16" s="107"/>
      <c r="Q16" s="107"/>
      <c r="R16" s="107"/>
      <c r="S16" s="107"/>
      <c r="T16" s="107"/>
      <c r="U16" s="107"/>
      <c r="V16" s="107"/>
      <c r="W16" s="107"/>
      <c r="X16" s="107"/>
      <c r="Y16" s="107"/>
      <c r="Z16" s="107"/>
      <c r="AA16" s="107"/>
      <c r="AB16" s="107"/>
      <c r="AC16" s="107"/>
      <c r="AD16" s="107"/>
      <c r="AE16" s="107"/>
      <c r="AF16" s="107"/>
      <c r="AG16" s="107"/>
      <c r="AH16" s="107"/>
      <c r="AI16" s="107"/>
      <c r="AJ16" s="107"/>
      <c r="AK16" s="107"/>
      <c r="AL16" s="107"/>
      <c r="AM16" s="107"/>
      <c r="AN16" s="107"/>
      <c r="AO16" s="107"/>
      <c r="AP16" s="107"/>
      <c r="AQ16" s="107"/>
      <c r="AR16" s="107"/>
      <c r="AS16" s="107"/>
      <c r="AT16" s="107"/>
      <c r="AU16" s="107"/>
      <c r="AV16" s="107"/>
      <c r="AW16" s="107"/>
      <c r="AX16" s="107"/>
      <c r="AY16" s="107"/>
      <c r="AZ16" s="107"/>
      <c r="BA16" s="107"/>
      <c r="BB16" s="107"/>
      <c r="BC16" s="107"/>
      <c r="BD16" s="107"/>
      <c r="BE16" s="107"/>
      <c r="BF16" s="107"/>
      <c r="BG16" s="107"/>
      <c r="BH16" s="107"/>
      <c r="BI16" s="107"/>
      <c r="BJ16" s="107"/>
      <c r="BK16" s="107"/>
      <c r="BL16" s="107"/>
      <c r="BM16" s="107"/>
      <c r="BN16" s="107"/>
      <c r="BO16" s="107"/>
      <c r="BP16" s="107"/>
      <c r="BQ16" s="107"/>
      <c r="BR16" s="107"/>
      <c r="BS16" s="107"/>
      <c r="BT16" s="107"/>
      <c r="BU16" s="107"/>
      <c r="BV16" s="107"/>
      <c r="BW16" s="107"/>
      <c r="BX16" s="107"/>
      <c r="BY16" s="107"/>
      <c r="BZ16" s="107"/>
      <c r="CA16" s="107"/>
      <c r="CB16" s="107"/>
      <c r="CC16" s="107"/>
      <c r="CD16" s="107"/>
      <c r="CE16" s="107"/>
      <c r="CF16" s="107"/>
      <c r="CG16" s="107"/>
      <c r="CH16" s="107"/>
      <c r="CI16" s="107"/>
      <c r="CJ16" s="107"/>
      <c r="CK16" s="107"/>
      <c r="CL16" s="107"/>
      <c r="CM16" s="107"/>
      <c r="CN16" s="107"/>
      <c r="CO16" s="107"/>
      <c r="CP16" s="107"/>
      <c r="CQ16" s="107"/>
      <c r="CR16" s="107"/>
      <c r="CS16" s="107"/>
      <c r="CT16" s="107"/>
      <c r="CU16" s="107"/>
      <c r="CV16" s="107"/>
      <c r="CW16" s="107"/>
      <c r="CX16" s="107"/>
      <c r="CY16" s="107"/>
      <c r="CZ16" s="107"/>
      <c r="DA16" s="107"/>
      <c r="DB16" s="107"/>
      <c r="DC16" s="107"/>
      <c r="DD16" s="107"/>
      <c r="DE16" s="107"/>
      <c r="DF16" s="107"/>
      <c r="DG16" s="107"/>
      <c r="DH16" s="107"/>
      <c r="DI16" s="107"/>
      <c r="DJ16" s="107"/>
      <c r="DK16" s="107"/>
      <c r="DL16" s="107"/>
      <c r="DM16" s="107"/>
      <c r="DN16" s="107"/>
      <c r="DO16" s="107"/>
      <c r="DP16" s="107"/>
      <c r="DQ16" s="107"/>
      <c r="DR16" s="107"/>
      <c r="DS16" s="107"/>
      <c r="DT16" s="107"/>
      <c r="DU16" s="107"/>
      <c r="DV16" s="107"/>
      <c r="DW16" s="107"/>
      <c r="DX16" s="107"/>
      <c r="DY16" s="107"/>
      <c r="DZ16" s="107"/>
      <c r="EA16" s="107"/>
      <c r="EB16" s="107"/>
      <c r="EC16" s="107"/>
      <c r="ED16" s="107"/>
      <c r="EE16" s="107"/>
      <c r="EF16" s="107"/>
      <c r="EG16" s="107"/>
      <c r="EH16" s="107"/>
      <c r="EI16" s="107"/>
      <c r="EJ16" s="107"/>
      <c r="EK16" s="107"/>
      <c r="EL16" s="107"/>
      <c r="EM16" s="107"/>
      <c r="EN16" s="107"/>
      <c r="EO16" s="107"/>
      <c r="EP16" s="107"/>
      <c r="EQ16" s="107"/>
      <c r="ER16" s="107"/>
      <c r="ES16" s="107"/>
      <c r="ET16" s="107"/>
      <c r="EU16" s="107"/>
      <c r="EV16" s="107"/>
      <c r="EW16" s="107"/>
      <c r="EX16" s="107"/>
      <c r="EY16" s="107"/>
      <c r="EZ16" s="107"/>
      <c r="FA16" s="107"/>
      <c r="FB16" s="107"/>
      <c r="FC16" s="107"/>
      <c r="FD16" s="107"/>
      <c r="FE16" s="107"/>
      <c r="FF16" s="107"/>
      <c r="FG16" s="107"/>
      <c r="FH16" s="107"/>
      <c r="FI16" s="107"/>
      <c r="FJ16" s="107"/>
      <c r="FK16" s="107"/>
      <c r="FL16" s="107"/>
      <c r="FM16" s="107"/>
      <c r="FN16" s="107"/>
      <c r="FO16" s="107"/>
      <c r="FP16" s="107"/>
      <c r="FQ16" s="107"/>
      <c r="FR16" s="107"/>
      <c r="FS16" s="107"/>
      <c r="FT16" s="107"/>
      <c r="FU16" s="107"/>
      <c r="FV16" s="107"/>
      <c r="FW16" s="107"/>
      <c r="FX16" s="107"/>
      <c r="FY16" s="107"/>
      <c r="FZ16" s="107"/>
      <c r="GA16" s="107"/>
      <c r="GB16" s="107"/>
      <c r="GC16" s="107"/>
      <c r="GD16" s="107"/>
      <c r="GE16" s="107"/>
      <c r="GF16" s="107"/>
      <c r="GG16" s="107"/>
      <c r="GH16" s="107"/>
      <c r="GI16" s="107"/>
      <c r="GJ16" s="107"/>
      <c r="GK16" s="107"/>
      <c r="GL16" s="107"/>
      <c r="GM16" s="107"/>
      <c r="GN16" s="107"/>
      <c r="GO16" s="107"/>
      <c r="GP16" s="107"/>
      <c r="GQ16" s="107"/>
      <c r="GR16" s="107"/>
      <c r="GS16" s="107"/>
      <c r="GT16" s="107"/>
      <c r="GU16" s="107"/>
      <c r="GV16" s="107"/>
      <c r="GW16" s="107"/>
      <c r="GX16" s="107"/>
      <c r="GY16" s="107"/>
      <c r="GZ16" s="107"/>
      <c r="HA16" s="107"/>
      <c r="HB16" s="107"/>
      <c r="HC16" s="107"/>
      <c r="HD16" s="107"/>
      <c r="HE16" s="107"/>
      <c r="HF16" s="107"/>
      <c r="HG16" s="107"/>
      <c r="HH16" s="107"/>
      <c r="HI16" s="107"/>
      <c r="HJ16" s="107"/>
      <c r="HK16" s="107"/>
      <c r="HL16" s="107"/>
      <c r="HM16" s="107"/>
      <c r="HN16" s="107"/>
      <c r="HO16" s="107"/>
      <c r="HP16" s="107"/>
      <c r="HQ16" s="107"/>
      <c r="HR16" s="107"/>
      <c r="HS16" s="107"/>
      <c r="HT16" s="107"/>
      <c r="HU16" s="107"/>
      <c r="HV16" s="107"/>
      <c r="HW16" s="107"/>
      <c r="HX16" s="107"/>
      <c r="HY16" s="107"/>
      <c r="HZ16" s="107"/>
      <c r="IA16" s="107"/>
      <c r="IB16" s="107"/>
      <c r="IC16" s="107"/>
      <c r="ID16" s="107"/>
      <c r="IE16" s="107"/>
      <c r="IF16" s="107"/>
      <c r="IG16" s="107"/>
      <c r="IH16" s="107"/>
      <c r="II16" s="107"/>
      <c r="IJ16" s="107"/>
      <c r="IK16" s="107"/>
      <c r="IL16" s="107"/>
      <c r="IM16" s="107"/>
      <c r="IN16" s="107"/>
      <c r="IO16" s="107"/>
      <c r="IP16" s="107"/>
      <c r="IQ16" s="107"/>
      <c r="IR16" s="107"/>
      <c r="IS16" s="107"/>
      <c r="IT16" s="107"/>
      <c r="IU16" s="107"/>
      <c r="IV16" s="107"/>
      <c r="IW16" s="107"/>
      <c r="IX16" s="107"/>
      <c r="IY16" s="107"/>
      <c r="IZ16" s="107"/>
      <c r="JA16" s="107"/>
      <c r="JB16" s="107"/>
      <c r="JC16" s="107"/>
      <c r="JD16" s="107"/>
      <c r="JE16" s="107"/>
      <c r="JF16" s="107"/>
      <c r="JG16" s="107"/>
      <c r="JH16" s="107"/>
      <c r="JI16" s="107"/>
      <c r="JJ16" s="107"/>
      <c r="JK16" s="107"/>
      <c r="JL16" s="107"/>
      <c r="JM16" s="107"/>
      <c r="JN16" s="107"/>
      <c r="JO16" s="107"/>
      <c r="JP16" s="107"/>
      <c r="JQ16" s="107"/>
      <c r="JR16" s="107"/>
      <c r="JS16" s="107"/>
      <c r="JT16" s="107"/>
      <c r="JU16" s="107"/>
      <c r="JV16" s="107"/>
      <c r="JW16" s="107"/>
      <c r="JX16" s="107"/>
      <c r="JY16" s="107"/>
      <c r="JZ16" s="107"/>
      <c r="KA16" s="107"/>
      <c r="KB16" s="107"/>
      <c r="KC16" s="107"/>
      <c r="KD16" s="107"/>
      <c r="KE16" s="107"/>
      <c r="KF16" s="107"/>
      <c r="KG16" s="107"/>
      <c r="KH16" s="107"/>
      <c r="KI16" s="107"/>
      <c r="KJ16" s="107"/>
      <c r="KK16" s="107"/>
      <c r="KL16" s="107"/>
      <c r="KM16" s="107"/>
      <c r="KN16" s="107"/>
      <c r="KO16" s="107"/>
      <c r="KP16" s="107"/>
      <c r="KQ16" s="107"/>
      <c r="KR16" s="107"/>
      <c r="KS16" s="107"/>
      <c r="KT16" s="107"/>
      <c r="KU16" s="107"/>
      <c r="KV16" s="107"/>
      <c r="KW16" s="107"/>
      <c r="KX16" s="107"/>
      <c r="KY16" s="107"/>
      <c r="KZ16" s="107"/>
      <c r="LA16" s="107"/>
      <c r="LB16" s="107"/>
      <c r="LC16" s="107"/>
      <c r="LD16" s="107"/>
      <c r="LE16" s="107"/>
      <c r="LF16" s="107"/>
      <c r="LG16" s="107"/>
      <c r="LH16" s="107"/>
      <c r="LI16" s="107"/>
      <c r="LJ16" s="107"/>
      <c r="LK16" s="107"/>
      <c r="LL16" s="107"/>
      <c r="LM16" s="107"/>
      <c r="LN16" s="107"/>
      <c r="LO16" s="107"/>
      <c r="LP16" s="107"/>
      <c r="LQ16" s="107"/>
      <c r="LR16" s="107"/>
      <c r="LS16" s="107"/>
      <c r="LT16" s="107"/>
      <c r="LU16" s="107"/>
      <c r="LV16" s="107"/>
      <c r="LW16" s="107"/>
      <c r="LX16" s="107"/>
      <c r="LY16" s="107"/>
      <c r="LZ16" s="107"/>
      <c r="MA16" s="107"/>
      <c r="MB16" s="107"/>
      <c r="MC16" s="107"/>
      <c r="MD16" s="107"/>
      <c r="ME16" s="107"/>
      <c r="MF16" s="107"/>
      <c r="MG16" s="107"/>
      <c r="MH16" s="107"/>
      <c r="MI16" s="107"/>
      <c r="MJ16" s="107"/>
      <c r="MK16" s="107"/>
      <c r="ML16" s="107"/>
      <c r="MM16" s="107"/>
      <c r="MN16" s="107"/>
      <c r="MO16" s="107"/>
      <c r="MP16" s="107"/>
      <c r="MQ16" s="107"/>
      <c r="MR16" s="107"/>
      <c r="MS16" s="107"/>
      <c r="MT16" s="107"/>
      <c r="MU16" s="107"/>
      <c r="MV16" s="107"/>
      <c r="MW16" s="107"/>
      <c r="MX16" s="107"/>
      <c r="MY16" s="107"/>
      <c r="MZ16" s="107"/>
      <c r="NA16" s="107"/>
      <c r="NB16" s="107"/>
      <c r="NC16" s="107"/>
      <c r="ND16" s="107"/>
      <c r="NE16" s="107"/>
      <c r="NF16" s="107"/>
      <c r="NG16" s="107"/>
      <c r="NH16" s="107"/>
      <c r="NI16" s="107"/>
      <c r="NJ16" s="107"/>
      <c r="NK16" s="107"/>
      <c r="NL16" s="107"/>
      <c r="NM16" s="107"/>
      <c r="NN16" s="107"/>
      <c r="NO16" s="107"/>
      <c r="NP16" s="107"/>
      <c r="NQ16" s="107"/>
      <c r="NR16" s="107"/>
      <c r="NS16" s="107"/>
      <c r="NT16" s="107"/>
      <c r="NU16" s="107"/>
      <c r="NV16" s="107"/>
      <c r="NW16" s="107"/>
      <c r="NX16" s="107"/>
      <c r="NY16" s="107"/>
      <c r="NZ16" s="107"/>
      <c r="OA16" s="107"/>
      <c r="OB16" s="107"/>
      <c r="OC16" s="107"/>
      <c r="OD16" s="107"/>
      <c r="OE16" s="107"/>
      <c r="OF16" s="107"/>
      <c r="OG16" s="107"/>
      <c r="OH16" s="107"/>
      <c r="OI16" s="107"/>
      <c r="OJ16" s="107"/>
      <c r="OK16" s="107"/>
      <c r="OL16" s="107"/>
      <c r="OM16" s="107"/>
      <c r="ON16" s="107"/>
      <c r="OO16" s="107"/>
      <c r="OP16" s="107"/>
      <c r="OQ16" s="107"/>
      <c r="OR16" s="107"/>
      <c r="OS16" s="107"/>
      <c r="OT16" s="107"/>
      <c r="OU16" s="107"/>
      <c r="OV16" s="107"/>
      <c r="OW16" s="107"/>
      <c r="OX16" s="107"/>
      <c r="OY16" s="107"/>
      <c r="OZ16" s="107"/>
      <c r="PA16" s="107"/>
      <c r="PB16" s="107"/>
      <c r="PC16" s="107"/>
      <c r="PD16" s="107"/>
      <c r="PE16" s="107"/>
      <c r="PF16" s="107"/>
      <c r="PG16" s="107"/>
      <c r="PH16" s="107"/>
      <c r="PI16" s="107"/>
      <c r="PJ16" s="107"/>
      <c r="PK16" s="107"/>
      <c r="PL16" s="107"/>
      <c r="PM16" s="107"/>
      <c r="PN16" s="107"/>
      <c r="PO16" s="107"/>
      <c r="PP16" s="107"/>
      <c r="PQ16" s="107"/>
      <c r="PR16" s="107"/>
      <c r="PS16" s="107"/>
      <c r="PT16" s="107"/>
      <c r="PU16" s="107"/>
      <c r="PV16" s="107"/>
      <c r="PW16" s="107"/>
      <c r="PX16" s="107"/>
      <c r="PY16" s="107"/>
      <c r="PZ16" s="107"/>
      <c r="QA16" s="107"/>
      <c r="QB16" s="107"/>
      <c r="QC16" s="107"/>
      <c r="QD16" s="107"/>
      <c r="QE16" s="107"/>
      <c r="QF16" s="107"/>
      <c r="QG16" s="107"/>
      <c r="QH16" s="107"/>
      <c r="QI16" s="107"/>
      <c r="QJ16" s="107"/>
      <c r="QK16" s="107"/>
      <c r="QL16" s="107"/>
      <c r="QM16" s="107"/>
      <c r="QN16" s="107"/>
      <c r="QO16" s="107"/>
      <c r="QP16" s="107"/>
      <c r="QQ16" s="107"/>
      <c r="QR16" s="107"/>
      <c r="QS16" s="107"/>
      <c r="QT16" s="107"/>
      <c r="QU16" s="107"/>
      <c r="QV16" s="107"/>
      <c r="QW16" s="107"/>
      <c r="QX16" s="107"/>
      <c r="QY16" s="107"/>
      <c r="QZ16" s="107"/>
      <c r="RA16" s="107"/>
      <c r="RB16" s="107"/>
      <c r="RC16" s="107"/>
      <c r="RD16" s="107"/>
      <c r="RE16" s="107"/>
      <c r="RF16" s="107"/>
      <c r="RG16" s="107"/>
      <c r="RH16" s="107"/>
      <c r="RI16" s="107"/>
      <c r="RJ16" s="107"/>
      <c r="RK16" s="107"/>
      <c r="RL16" s="107"/>
      <c r="RM16" s="107"/>
      <c r="RN16" s="107"/>
      <c r="RO16" s="107"/>
      <c r="RP16" s="107"/>
      <c r="RQ16" s="107"/>
      <c r="RR16" s="107"/>
      <c r="RS16" s="107"/>
      <c r="RT16" s="107"/>
      <c r="RU16" s="107"/>
      <c r="RV16" s="107"/>
      <c r="RW16" s="107"/>
      <c r="RX16" s="107"/>
      <c r="RY16" s="107"/>
      <c r="RZ16" s="107"/>
      <c r="SA16" s="107"/>
      <c r="SB16" s="107"/>
      <c r="SC16" s="107"/>
      <c r="SD16" s="107"/>
      <c r="SE16" s="107"/>
      <c r="SF16" s="107"/>
      <c r="SG16" s="107"/>
      <c r="SH16" s="107"/>
      <c r="SI16" s="107"/>
      <c r="SJ16" s="107"/>
      <c r="SK16" s="107"/>
      <c r="SL16" s="107"/>
      <c r="SM16" s="107"/>
      <c r="SN16" s="107"/>
      <c r="SO16" s="107"/>
      <c r="SP16" s="107"/>
      <c r="SQ16" s="107"/>
      <c r="SR16" s="107"/>
      <c r="SS16" s="107"/>
      <c r="ST16" s="107"/>
      <c r="SU16" s="107"/>
      <c r="SV16" s="107"/>
      <c r="SW16" s="107"/>
      <c r="SX16" s="107"/>
      <c r="SY16" s="107"/>
      <c r="SZ16" s="107"/>
      <c r="TA16" s="107"/>
      <c r="TB16" s="107"/>
      <c r="TC16" s="107"/>
      <c r="TD16" s="107"/>
      <c r="TE16" s="107"/>
      <c r="TF16" s="107"/>
      <c r="TG16" s="107"/>
      <c r="TH16" s="107"/>
      <c r="TI16" s="107"/>
      <c r="TJ16" s="107"/>
      <c r="TK16" s="107"/>
      <c r="TL16" s="107"/>
      <c r="TM16" s="107"/>
      <c r="TN16" s="107"/>
      <c r="TO16" s="107"/>
      <c r="TP16" s="107"/>
      <c r="TQ16" s="107"/>
      <c r="TR16" s="107"/>
      <c r="TS16" s="107"/>
      <c r="TT16" s="107"/>
      <c r="TU16" s="107"/>
      <c r="TV16" s="107"/>
      <c r="TW16" s="107"/>
      <c r="TX16" s="107"/>
      <c r="TY16" s="107"/>
      <c r="TZ16" s="107"/>
      <c r="UA16" s="107"/>
      <c r="UB16" s="107"/>
      <c r="UC16" s="107"/>
      <c r="UD16" s="107"/>
      <c r="UE16" s="107"/>
      <c r="UF16" s="107"/>
      <c r="UG16" s="107"/>
      <c r="UH16" s="107"/>
      <c r="UI16" s="107"/>
      <c r="UJ16" s="107"/>
      <c r="UK16" s="107"/>
      <c r="UL16" s="107"/>
      <c r="UM16" s="107"/>
      <c r="UN16" s="107"/>
      <c r="UO16" s="107"/>
      <c r="UP16" s="107"/>
      <c r="UQ16" s="107"/>
      <c r="UR16" s="107"/>
      <c r="US16" s="107"/>
      <c r="UT16" s="107"/>
      <c r="UU16" s="107"/>
      <c r="UV16" s="107"/>
      <c r="UW16" s="107"/>
      <c r="UX16" s="107"/>
      <c r="UY16" s="107"/>
      <c r="UZ16" s="107"/>
      <c r="VA16" s="107"/>
      <c r="VB16" s="107"/>
      <c r="VC16" s="107"/>
      <c r="VD16" s="107"/>
      <c r="VE16" s="107"/>
      <c r="VF16" s="107"/>
      <c r="VG16" s="107"/>
      <c r="VH16" s="107"/>
      <c r="VI16" s="107"/>
      <c r="VJ16" s="107"/>
      <c r="VK16" s="107"/>
      <c r="VL16" s="107"/>
      <c r="VM16" s="107"/>
      <c r="VN16" s="107"/>
      <c r="VO16" s="107"/>
      <c r="VP16" s="107"/>
      <c r="VQ16" s="107"/>
      <c r="VR16" s="107"/>
      <c r="VS16" s="107"/>
      <c r="VT16" s="107"/>
      <c r="VU16" s="107"/>
      <c r="VV16" s="107"/>
      <c r="VW16" s="107"/>
      <c r="VX16" s="107"/>
      <c r="VY16" s="107"/>
      <c r="VZ16" s="107"/>
      <c r="WA16" s="107"/>
      <c r="WB16" s="107"/>
      <c r="WC16" s="107"/>
      <c r="WD16" s="107"/>
      <c r="WE16" s="107"/>
      <c r="WF16" s="107"/>
      <c r="WG16" s="107"/>
      <c r="WH16" s="107"/>
      <c r="WI16" s="107"/>
      <c r="WJ16" s="107"/>
      <c r="WK16" s="107"/>
      <c r="WL16" s="107"/>
      <c r="WM16" s="107"/>
      <c r="WN16" s="107"/>
      <c r="WO16" s="107"/>
      <c r="WP16" s="107"/>
      <c r="WQ16" s="107"/>
      <c r="WR16" s="107"/>
      <c r="WS16" s="107"/>
      <c r="WT16" s="107"/>
      <c r="WU16" s="107"/>
      <c r="WV16" s="107"/>
      <c r="WW16" s="107"/>
      <c r="WX16" s="107"/>
      <c r="WY16" s="107"/>
      <c r="WZ16" s="107"/>
      <c r="XA16" s="107"/>
      <c r="XB16" s="107"/>
      <c r="XC16" s="107"/>
      <c r="XD16" s="107"/>
      <c r="XE16" s="107"/>
      <c r="XF16" s="107"/>
      <c r="XG16" s="107"/>
      <c r="XH16" s="107"/>
      <c r="XI16" s="107"/>
      <c r="XJ16" s="107"/>
      <c r="XK16" s="107"/>
      <c r="XL16" s="107"/>
      <c r="XM16" s="107"/>
      <c r="XN16" s="107"/>
      <c r="XO16" s="107"/>
      <c r="XP16" s="107"/>
      <c r="XQ16" s="107"/>
      <c r="XR16" s="107"/>
      <c r="XS16" s="107"/>
      <c r="XT16" s="107"/>
      <c r="XU16" s="107"/>
      <c r="XV16" s="107"/>
      <c r="XW16" s="107"/>
      <c r="XX16" s="107"/>
      <c r="XY16" s="107"/>
      <c r="XZ16" s="107"/>
      <c r="YA16" s="107"/>
      <c r="YB16" s="107"/>
      <c r="YC16" s="107"/>
      <c r="YD16" s="107"/>
      <c r="YE16" s="107"/>
      <c r="YF16" s="107"/>
      <c r="YG16" s="107"/>
      <c r="YH16" s="107"/>
      <c r="YI16" s="107"/>
      <c r="YJ16" s="107"/>
      <c r="YK16" s="107"/>
      <c r="YL16" s="107"/>
      <c r="YM16" s="107"/>
      <c r="YN16" s="107"/>
      <c r="YO16" s="107"/>
      <c r="YP16" s="107"/>
      <c r="YQ16" s="107"/>
      <c r="YR16" s="107"/>
      <c r="YS16" s="107"/>
      <c r="YT16" s="107"/>
      <c r="YU16" s="107"/>
      <c r="YV16" s="107"/>
      <c r="YW16" s="107"/>
      <c r="YX16" s="107"/>
      <c r="YY16" s="107"/>
      <c r="YZ16" s="107"/>
      <c r="ZA16" s="107"/>
      <c r="ZB16" s="107"/>
      <c r="ZC16" s="107"/>
      <c r="ZD16" s="107"/>
      <c r="ZE16" s="107"/>
      <c r="ZF16" s="107"/>
      <c r="ZG16" s="107"/>
      <c r="ZH16" s="107"/>
      <c r="ZI16" s="107"/>
      <c r="ZJ16" s="107"/>
      <c r="ZK16" s="107"/>
      <c r="ZL16" s="107"/>
      <c r="ZM16" s="107"/>
      <c r="ZN16" s="107"/>
      <c r="ZO16" s="107"/>
      <c r="ZP16" s="107"/>
      <c r="ZQ16" s="107"/>
      <c r="ZR16" s="107"/>
      <c r="ZS16" s="107"/>
      <c r="ZT16" s="107"/>
      <c r="ZU16" s="107"/>
      <c r="ZV16" s="107"/>
      <c r="ZW16" s="107"/>
      <c r="ZX16" s="107"/>
      <c r="ZY16" s="107"/>
      <c r="ZZ16" s="107"/>
      <c r="AAA16" s="107"/>
      <c r="AAB16" s="107"/>
      <c r="AAC16" s="107"/>
      <c r="AAD16" s="107"/>
      <c r="AAE16" s="107"/>
      <c r="AAF16" s="107"/>
      <c r="AAG16" s="107"/>
      <c r="AAH16" s="107"/>
      <c r="AAI16" s="107"/>
      <c r="AAJ16" s="107"/>
      <c r="AAK16" s="107"/>
      <c r="AAL16" s="107"/>
      <c r="AAM16" s="107"/>
      <c r="AAN16" s="107"/>
      <c r="AAO16" s="107"/>
      <c r="AAP16" s="107"/>
      <c r="AAQ16" s="107"/>
      <c r="AAR16" s="107"/>
      <c r="AAS16" s="107"/>
      <c r="AAT16" s="107"/>
      <c r="AAU16" s="107"/>
      <c r="AAV16" s="107"/>
      <c r="AAW16" s="107"/>
      <c r="AAX16" s="107"/>
      <c r="AAY16" s="107"/>
      <c r="AAZ16" s="107"/>
      <c r="ABA16" s="107"/>
      <c r="ABB16" s="107"/>
      <c r="ABC16" s="107"/>
      <c r="ABD16" s="107"/>
      <c r="ABE16" s="107"/>
      <c r="ABF16" s="107"/>
      <c r="ABG16" s="107"/>
      <c r="ABH16" s="107"/>
      <c r="ABI16" s="107"/>
      <c r="ABJ16" s="107"/>
      <c r="ABK16" s="107"/>
      <c r="ABL16" s="107"/>
      <c r="ABM16" s="107"/>
      <c r="ABN16" s="107"/>
      <c r="ABO16" s="107"/>
      <c r="ABP16" s="107"/>
      <c r="ABQ16" s="107"/>
      <c r="ABR16" s="107"/>
      <c r="ABS16" s="107"/>
      <c r="ABT16" s="107"/>
      <c r="ABU16" s="107"/>
      <c r="ABV16" s="107"/>
      <c r="ABW16" s="107"/>
      <c r="ABX16" s="107"/>
      <c r="ABY16" s="107"/>
      <c r="ABZ16" s="107"/>
      <c r="ACA16" s="107"/>
      <c r="ACB16" s="107"/>
      <c r="ACC16" s="107"/>
      <c r="ACD16" s="107"/>
      <c r="ACE16" s="107"/>
      <c r="ACF16" s="107"/>
      <c r="ACG16" s="107"/>
      <c r="ACH16" s="107"/>
      <c r="ACI16" s="107"/>
      <c r="ACJ16" s="107"/>
      <c r="ACK16" s="107"/>
      <c r="ACL16" s="107"/>
      <c r="ACM16" s="107"/>
      <c r="ACN16" s="107"/>
      <c r="ACO16" s="107"/>
      <c r="ACP16" s="107"/>
      <c r="ACQ16" s="107"/>
      <c r="ACR16" s="107"/>
      <c r="ACS16" s="107"/>
      <c r="ACT16" s="107"/>
      <c r="ACU16" s="107"/>
      <c r="ACV16" s="107"/>
      <c r="ACW16" s="107"/>
      <c r="ACX16" s="107"/>
      <c r="ACY16" s="107"/>
      <c r="ACZ16" s="107"/>
      <c r="ADA16" s="107"/>
      <c r="ADB16" s="107"/>
      <c r="ADC16" s="107"/>
      <c r="ADD16" s="107"/>
      <c r="ADE16" s="107"/>
      <c r="ADF16" s="107"/>
      <c r="ADG16" s="107"/>
      <c r="ADH16" s="107"/>
      <c r="ADI16" s="107"/>
      <c r="ADJ16" s="107"/>
      <c r="ADK16" s="107"/>
      <c r="ADL16" s="107"/>
      <c r="ADM16" s="107"/>
      <c r="ADN16" s="107"/>
      <c r="ADO16" s="107"/>
      <c r="ADP16" s="107"/>
      <c r="ADQ16" s="107"/>
      <c r="ADR16" s="107"/>
      <c r="ADS16" s="107"/>
      <c r="ADT16" s="107"/>
      <c r="ADU16" s="107"/>
      <c r="ADV16" s="107"/>
      <c r="ADW16" s="107"/>
      <c r="ADX16" s="107"/>
      <c r="ADY16" s="107"/>
      <c r="ADZ16" s="107"/>
      <c r="AEA16" s="107"/>
      <c r="AEB16" s="107"/>
      <c r="AEC16" s="107"/>
      <c r="AED16" s="107"/>
      <c r="AEE16" s="107"/>
      <c r="AEF16" s="107"/>
      <c r="AEG16" s="107"/>
      <c r="AEH16" s="107"/>
      <c r="AEI16" s="107"/>
      <c r="AEJ16" s="107"/>
      <c r="AEK16" s="107"/>
      <c r="AEL16" s="107"/>
      <c r="AEM16" s="107"/>
      <c r="AEN16" s="107"/>
      <c r="AEO16" s="107"/>
      <c r="AEP16" s="107"/>
      <c r="AEQ16" s="107"/>
      <c r="AER16" s="107"/>
      <c r="AES16" s="107"/>
      <c r="AET16" s="107"/>
      <c r="AEU16" s="107"/>
      <c r="AEV16" s="107"/>
      <c r="AEW16" s="107"/>
      <c r="AEX16" s="107"/>
      <c r="AEY16" s="107"/>
      <c r="AEZ16" s="107"/>
      <c r="AFA16" s="107"/>
      <c r="AFB16" s="107"/>
      <c r="AFC16" s="107"/>
      <c r="AFD16" s="107"/>
      <c r="AFE16" s="107"/>
      <c r="AFF16" s="107"/>
      <c r="AFG16" s="107"/>
      <c r="AFH16" s="107"/>
      <c r="AFI16" s="107"/>
      <c r="AFJ16" s="107"/>
      <c r="AFK16" s="107"/>
      <c r="AFL16" s="107"/>
      <c r="AFM16" s="107"/>
      <c r="AFN16" s="107"/>
      <c r="AFO16" s="107"/>
      <c r="AFP16" s="107"/>
      <c r="AFQ16" s="107"/>
      <c r="AFR16" s="107"/>
      <c r="AFS16" s="107"/>
      <c r="AFT16" s="107"/>
      <c r="AFU16" s="107"/>
      <c r="AFV16" s="107"/>
      <c r="AFW16" s="107"/>
      <c r="AFX16" s="107"/>
      <c r="AFY16" s="107"/>
      <c r="AFZ16" s="107"/>
      <c r="AGA16" s="107"/>
      <c r="AGB16" s="107"/>
      <c r="AGC16" s="107"/>
      <c r="AGD16" s="107"/>
      <c r="AGE16" s="107"/>
      <c r="AGF16" s="107"/>
      <c r="AGG16" s="107"/>
      <c r="AGH16" s="107"/>
      <c r="AGI16" s="107"/>
      <c r="AGJ16" s="107"/>
      <c r="AGK16" s="107"/>
      <c r="AGL16" s="107"/>
      <c r="AGM16" s="107"/>
      <c r="AGN16" s="107"/>
      <c r="AGO16" s="107"/>
      <c r="AGP16" s="107"/>
      <c r="AGQ16" s="107"/>
      <c r="AGR16" s="107"/>
      <c r="AGS16" s="107"/>
      <c r="AGT16" s="107"/>
      <c r="AGU16" s="107"/>
      <c r="AGV16" s="107"/>
      <c r="AGW16" s="107"/>
      <c r="AGX16" s="107"/>
      <c r="AGY16" s="107"/>
      <c r="AGZ16" s="107"/>
      <c r="AHA16" s="107"/>
      <c r="AHB16" s="107"/>
      <c r="AHC16" s="107"/>
      <c r="AHD16" s="107"/>
      <c r="AHE16" s="107"/>
      <c r="AHF16" s="107"/>
      <c r="AHG16" s="107"/>
      <c r="AHH16" s="107"/>
      <c r="AHI16" s="107"/>
      <c r="AHJ16" s="107"/>
      <c r="AHK16" s="107"/>
      <c r="AHL16" s="107"/>
      <c r="AHM16" s="107"/>
      <c r="AHN16" s="107"/>
      <c r="AHO16" s="107"/>
      <c r="AHP16" s="107"/>
      <c r="AHQ16" s="107"/>
      <c r="AHR16" s="107"/>
      <c r="AHS16" s="107"/>
      <c r="AHT16" s="107"/>
      <c r="AHU16" s="107"/>
      <c r="AHV16" s="107"/>
      <c r="AHW16" s="107"/>
      <c r="AHX16" s="107"/>
      <c r="AHY16" s="107"/>
      <c r="AHZ16" s="107"/>
      <c r="AIA16" s="107"/>
      <c r="AIB16" s="107"/>
      <c r="AIC16" s="107"/>
      <c r="AID16" s="107"/>
      <c r="AIE16" s="107"/>
      <c r="AIF16" s="107"/>
      <c r="AIG16" s="107"/>
      <c r="AIH16" s="107"/>
      <c r="AII16" s="107"/>
      <c r="AIJ16" s="107"/>
      <c r="AIK16" s="107"/>
      <c r="AIL16" s="107"/>
      <c r="AIM16" s="107"/>
      <c r="AIN16" s="107"/>
      <c r="AIO16" s="107"/>
      <c r="AIP16" s="107"/>
      <c r="AIQ16" s="107"/>
      <c r="AIR16" s="107"/>
      <c r="AIS16" s="107"/>
      <c r="AIT16" s="107"/>
      <c r="AIU16" s="107"/>
      <c r="AIV16" s="107"/>
      <c r="AIW16" s="107"/>
      <c r="AIX16" s="107"/>
      <c r="AIY16" s="107"/>
      <c r="AIZ16" s="107"/>
      <c r="AJA16" s="107"/>
      <c r="AJB16" s="107"/>
      <c r="AJC16" s="107"/>
      <c r="AJD16" s="107"/>
      <c r="AJE16" s="107"/>
      <c r="AJF16" s="107"/>
      <c r="AJG16" s="107"/>
      <c r="AJH16" s="107"/>
      <c r="AJI16" s="107"/>
      <c r="AJJ16" s="107"/>
      <c r="AJK16" s="107"/>
      <c r="AJL16" s="107"/>
      <c r="AJM16" s="107"/>
      <c r="AJN16" s="107"/>
      <c r="AJO16" s="107"/>
      <c r="AJP16" s="107"/>
      <c r="AJQ16" s="107"/>
      <c r="AJR16" s="107"/>
      <c r="AJS16" s="107"/>
      <c r="AJT16" s="107"/>
      <c r="AJU16" s="107"/>
      <c r="AJV16" s="107"/>
      <c r="AJW16" s="107"/>
      <c r="AJX16" s="107"/>
      <c r="AJY16" s="107"/>
      <c r="AJZ16" s="107"/>
      <c r="AKA16" s="107"/>
      <c r="AKB16" s="107"/>
      <c r="AKC16" s="107"/>
      <c r="AKD16" s="107"/>
      <c r="AKE16" s="107"/>
      <c r="AKF16" s="107"/>
      <c r="AKG16" s="107"/>
      <c r="AKH16" s="107"/>
      <c r="AKI16" s="107"/>
      <c r="AKJ16" s="107"/>
      <c r="AKK16" s="107"/>
      <c r="AKL16" s="107"/>
      <c r="AKM16" s="107"/>
      <c r="AKN16" s="107"/>
      <c r="AKO16" s="107"/>
      <c r="AKP16" s="107"/>
      <c r="AKQ16" s="107"/>
      <c r="AKR16" s="107"/>
      <c r="AKS16" s="107"/>
      <c r="AKT16" s="107"/>
      <c r="AKU16" s="107"/>
      <c r="AKV16" s="107"/>
      <c r="AKW16" s="107"/>
      <c r="AKX16" s="107"/>
      <c r="AKY16" s="107"/>
      <c r="AKZ16" s="107"/>
      <c r="ALA16" s="107"/>
      <c r="ALB16" s="107"/>
      <c r="ALC16" s="107"/>
      <c r="ALD16" s="107"/>
      <c r="ALE16" s="107"/>
      <c r="ALF16" s="107"/>
      <c r="ALG16" s="107"/>
      <c r="ALH16" s="107"/>
      <c r="ALI16" s="107"/>
      <c r="ALJ16" s="107"/>
      <c r="ALK16" s="107"/>
      <c r="ALL16" s="107"/>
      <c r="ALM16" s="107"/>
      <c r="ALN16" s="107"/>
      <c r="ALO16" s="107"/>
      <c r="ALP16" s="107"/>
      <c r="ALQ16" s="107"/>
      <c r="ALR16" s="107"/>
      <c r="ALS16" s="107"/>
      <c r="ALT16" s="107"/>
      <c r="ALU16" s="107"/>
      <c r="ALV16" s="107"/>
      <c r="ALW16" s="107"/>
      <c r="ALX16" s="107"/>
      <c r="ALY16" s="107"/>
      <c r="ALZ16" s="107"/>
      <c r="AMA16" s="107"/>
      <c r="AMB16" s="107"/>
      <c r="AMC16" s="107"/>
      <c r="AMD16" s="107"/>
      <c r="AME16" s="107"/>
      <c r="AMF16" s="107"/>
      <c r="AMG16" s="107"/>
      <c r="AMH16" s="107"/>
      <c r="AMI16" s="107"/>
      <c r="AMJ16" s="107"/>
      <c r="AMK16" s="107"/>
      <c r="AML16" s="107"/>
      <c r="AMM16" s="107"/>
      <c r="AMN16" s="107"/>
      <c r="AMO16" s="107"/>
      <c r="AMP16" s="107"/>
      <c r="AMQ16" s="107"/>
      <c r="AMR16" s="107"/>
      <c r="AMS16" s="107"/>
      <c r="AMT16" s="107"/>
      <c r="AMU16" s="107"/>
      <c r="AMV16" s="107"/>
      <c r="AMW16" s="107"/>
      <c r="AMX16" s="107"/>
      <c r="AMY16" s="107"/>
      <c r="AMZ16" s="107"/>
      <c r="ANA16" s="107"/>
      <c r="ANB16" s="107"/>
      <c r="ANC16" s="107"/>
      <c r="AND16" s="107"/>
      <c r="ANE16" s="107"/>
      <c r="ANF16" s="107"/>
      <c r="ANG16" s="107"/>
      <c r="ANH16" s="107"/>
      <c r="ANI16" s="107"/>
      <c r="ANJ16" s="107"/>
      <c r="ANK16" s="107"/>
      <c r="ANL16" s="107"/>
      <c r="ANM16" s="107"/>
      <c r="ANN16" s="107"/>
      <c r="ANO16" s="107"/>
      <c r="ANP16" s="107"/>
      <c r="ANQ16" s="107"/>
      <c r="ANR16" s="107"/>
      <c r="ANS16" s="107"/>
      <c r="ANT16" s="107"/>
      <c r="ANU16" s="107"/>
      <c r="ANV16" s="107"/>
      <c r="ANW16" s="107"/>
      <c r="ANX16" s="107"/>
      <c r="ANY16" s="107"/>
      <c r="ANZ16" s="107"/>
      <c r="AOA16" s="107"/>
      <c r="AOB16" s="107"/>
      <c r="AOC16" s="107"/>
      <c r="AOD16" s="107"/>
      <c r="AOE16" s="107"/>
      <c r="AOF16" s="107"/>
      <c r="AOG16" s="107"/>
      <c r="AOH16" s="107"/>
      <c r="AOI16" s="107"/>
      <c r="AOJ16" s="107"/>
      <c r="AOK16" s="107"/>
      <c r="AOL16" s="107"/>
      <c r="AOM16" s="107"/>
      <c r="AON16" s="107"/>
      <c r="AOO16" s="107"/>
      <c r="AOP16" s="107"/>
      <c r="AOQ16" s="107"/>
      <c r="AOR16" s="107"/>
      <c r="AOS16" s="107"/>
      <c r="AOT16" s="107"/>
      <c r="AOU16" s="107"/>
      <c r="AOV16" s="107"/>
      <c r="AOW16" s="107"/>
      <c r="AOX16" s="107"/>
      <c r="AOY16" s="107"/>
      <c r="AOZ16" s="107"/>
      <c r="APA16" s="107"/>
      <c r="APB16" s="107"/>
      <c r="APC16" s="107"/>
      <c r="APD16" s="107"/>
      <c r="APE16" s="107"/>
      <c r="APF16" s="107"/>
      <c r="APG16" s="107"/>
      <c r="APH16" s="107"/>
      <c r="API16" s="107"/>
      <c r="APJ16" s="107"/>
      <c r="APK16" s="107"/>
      <c r="APL16" s="107"/>
      <c r="APM16" s="107"/>
      <c r="APN16" s="107"/>
      <c r="APO16" s="107"/>
      <c r="APP16" s="107"/>
      <c r="APQ16" s="107"/>
      <c r="APR16" s="107"/>
      <c r="APS16" s="107"/>
      <c r="APT16" s="107"/>
      <c r="APU16" s="107"/>
      <c r="APV16" s="107"/>
      <c r="APW16" s="107"/>
      <c r="APX16" s="107"/>
      <c r="APY16" s="107"/>
      <c r="APZ16" s="107"/>
      <c r="AQA16" s="107"/>
      <c r="AQB16" s="107"/>
      <c r="AQC16" s="107"/>
      <c r="AQD16" s="107"/>
      <c r="AQE16" s="107"/>
      <c r="AQF16" s="107"/>
      <c r="AQG16" s="107"/>
      <c r="AQH16" s="107"/>
      <c r="AQI16" s="107"/>
      <c r="AQJ16" s="107"/>
      <c r="AQK16" s="107"/>
      <c r="AQL16" s="107"/>
      <c r="AQM16" s="107"/>
      <c r="AQN16" s="107"/>
      <c r="AQO16" s="107"/>
      <c r="AQP16" s="107"/>
      <c r="AQQ16" s="107"/>
      <c r="AQR16" s="107"/>
      <c r="AQS16" s="107"/>
      <c r="AQT16" s="107"/>
      <c r="AQU16" s="107"/>
      <c r="AQV16" s="107"/>
      <c r="AQW16" s="107"/>
      <c r="AQX16" s="107"/>
      <c r="AQY16" s="107"/>
      <c r="AQZ16" s="107"/>
      <c r="ARA16" s="107"/>
      <c r="ARB16" s="107"/>
      <c r="ARC16" s="107"/>
      <c r="ARD16" s="107"/>
      <c r="ARE16" s="107"/>
      <c r="ARF16" s="107"/>
      <c r="ARG16" s="107"/>
      <c r="ARH16" s="107"/>
      <c r="ARI16" s="107"/>
      <c r="ARJ16" s="107"/>
      <c r="ARK16" s="107"/>
      <c r="ARL16" s="107"/>
      <c r="ARM16" s="107"/>
      <c r="ARN16" s="107"/>
      <c r="ARO16" s="107"/>
      <c r="ARP16" s="107"/>
      <c r="ARQ16" s="107"/>
      <c r="ARR16" s="107"/>
      <c r="ARS16" s="107"/>
      <c r="ART16" s="107"/>
      <c r="ARU16" s="107"/>
      <c r="ARV16" s="107"/>
      <c r="ARW16" s="107"/>
      <c r="ARX16" s="107"/>
      <c r="ARY16" s="107"/>
      <c r="ARZ16" s="107"/>
      <c r="ASA16" s="107"/>
      <c r="ASB16" s="107"/>
      <c r="ASC16" s="107"/>
      <c r="ASD16" s="107"/>
      <c r="ASE16" s="107"/>
      <c r="ASF16" s="107"/>
      <c r="ASG16" s="107"/>
      <c r="ASH16" s="107"/>
      <c r="ASI16" s="107"/>
      <c r="ASJ16" s="107"/>
      <c r="ASK16" s="107"/>
      <c r="ASL16" s="107"/>
      <c r="ASM16" s="107"/>
      <c r="ASN16" s="107"/>
      <c r="ASO16" s="107"/>
      <c r="ASP16" s="107"/>
      <c r="ASQ16" s="107"/>
      <c r="ASR16" s="107"/>
      <c r="ASS16" s="107"/>
      <c r="AST16" s="107"/>
      <c r="ASU16" s="107"/>
      <c r="ASV16" s="107"/>
      <c r="ASW16" s="107"/>
      <c r="ASX16" s="107"/>
      <c r="ASY16" s="107"/>
      <c r="ASZ16" s="107"/>
      <c r="ATA16" s="107"/>
      <c r="ATB16" s="107"/>
      <c r="ATC16" s="107"/>
      <c r="ATD16" s="107"/>
      <c r="ATE16" s="107"/>
      <c r="ATF16" s="107"/>
      <c r="ATG16" s="107"/>
      <c r="ATH16" s="107"/>
      <c r="ATI16" s="107"/>
      <c r="ATJ16" s="107"/>
      <c r="ATK16" s="107"/>
      <c r="ATL16" s="107"/>
      <c r="ATM16" s="107"/>
      <c r="ATN16" s="107"/>
      <c r="ATO16" s="107"/>
      <c r="ATP16" s="107"/>
      <c r="ATQ16" s="107"/>
      <c r="ATR16" s="107"/>
      <c r="ATS16" s="107"/>
      <c r="ATT16" s="107"/>
      <c r="ATU16" s="107"/>
      <c r="ATV16" s="107"/>
      <c r="ATW16" s="107"/>
      <c r="ATX16" s="107"/>
      <c r="ATY16" s="107"/>
      <c r="ATZ16" s="107"/>
      <c r="AUA16" s="107"/>
      <c r="AUB16" s="107"/>
      <c r="AUC16" s="107"/>
      <c r="AUD16" s="107"/>
      <c r="AUE16" s="107"/>
      <c r="AUF16" s="107"/>
      <c r="AUG16" s="107"/>
      <c r="AUH16" s="107"/>
      <c r="AUI16" s="107"/>
      <c r="AUJ16" s="107"/>
      <c r="AUK16" s="107"/>
      <c r="AUL16" s="107"/>
      <c r="AUM16" s="107"/>
      <c r="AUN16" s="107"/>
      <c r="AUO16" s="107"/>
      <c r="AUP16" s="107"/>
      <c r="AUQ16" s="107"/>
      <c r="AUR16" s="107"/>
      <c r="AUS16" s="107"/>
      <c r="AUT16" s="107"/>
      <c r="AUU16" s="107"/>
      <c r="AUV16" s="107"/>
      <c r="AUW16" s="107"/>
      <c r="AUX16" s="107"/>
      <c r="AUY16" s="107"/>
      <c r="AUZ16" s="107"/>
      <c r="AVA16" s="107"/>
      <c r="AVB16" s="107"/>
      <c r="AVC16" s="107"/>
      <c r="AVD16" s="107"/>
      <c r="AVE16" s="107"/>
      <c r="AVF16" s="107"/>
      <c r="AVG16" s="107"/>
      <c r="AVH16" s="107"/>
      <c r="AVI16" s="107"/>
      <c r="AVJ16" s="107"/>
      <c r="AVK16" s="107"/>
      <c r="AVL16" s="107"/>
      <c r="AVM16" s="107"/>
      <c r="AVN16" s="107"/>
      <c r="AVO16" s="107"/>
      <c r="AVP16" s="107"/>
      <c r="AVQ16" s="107"/>
      <c r="AVR16" s="107"/>
      <c r="AVS16" s="107"/>
      <c r="AVT16" s="107"/>
      <c r="AVU16" s="107"/>
      <c r="AVV16" s="107"/>
      <c r="AVW16" s="107"/>
      <c r="AVX16" s="107"/>
      <c r="AVY16" s="107"/>
      <c r="AVZ16" s="107"/>
      <c r="AWA16" s="107"/>
      <c r="AWB16" s="107"/>
      <c r="AWC16" s="107"/>
      <c r="AWD16" s="107"/>
      <c r="AWE16" s="107"/>
      <c r="AWF16" s="107"/>
      <c r="AWG16" s="107"/>
      <c r="AWH16" s="107"/>
      <c r="AWI16" s="107"/>
      <c r="AWJ16" s="107"/>
      <c r="AWK16" s="107"/>
      <c r="AWL16" s="107"/>
      <c r="AWM16" s="107"/>
      <c r="AWN16" s="107"/>
      <c r="AWO16" s="107"/>
      <c r="AWP16" s="107"/>
      <c r="AWQ16" s="107"/>
      <c r="AWR16" s="107"/>
      <c r="AWS16" s="107"/>
      <c r="AWT16" s="107"/>
      <c r="AWU16" s="107"/>
      <c r="AWV16" s="107"/>
      <c r="AWW16" s="107"/>
      <c r="AWX16" s="107"/>
      <c r="AWY16" s="107"/>
      <c r="AWZ16" s="107"/>
      <c r="AXA16" s="107"/>
      <c r="AXB16" s="107"/>
      <c r="AXC16" s="107"/>
      <c r="AXD16" s="107"/>
      <c r="AXE16" s="107"/>
      <c r="AXF16" s="107"/>
      <c r="AXG16" s="107"/>
      <c r="AXH16" s="107"/>
      <c r="AXI16" s="107"/>
      <c r="AXJ16" s="107"/>
      <c r="AXK16" s="107"/>
      <c r="AXL16" s="107"/>
      <c r="AXM16" s="107"/>
      <c r="AXN16" s="107"/>
      <c r="AXO16" s="107"/>
      <c r="AXP16" s="107"/>
      <c r="AXQ16" s="107"/>
      <c r="AXR16" s="107"/>
      <c r="AXS16" s="107"/>
      <c r="AXT16" s="107"/>
      <c r="AXU16" s="107"/>
      <c r="AXV16" s="107"/>
      <c r="AXW16" s="107"/>
      <c r="AXX16" s="107"/>
      <c r="AXY16" s="107"/>
      <c r="AXZ16" s="107"/>
      <c r="AYA16" s="107"/>
      <c r="AYB16" s="107"/>
      <c r="AYC16" s="107"/>
      <c r="AYD16" s="107"/>
      <c r="AYE16" s="107"/>
      <c r="AYF16" s="107"/>
      <c r="AYG16" s="107"/>
      <c r="AYH16" s="107"/>
      <c r="AYI16" s="107"/>
      <c r="AYJ16" s="107"/>
      <c r="AYK16" s="107"/>
      <c r="AYL16" s="107"/>
      <c r="AYM16" s="107"/>
      <c r="AYN16" s="107"/>
      <c r="AYO16" s="107"/>
      <c r="AYP16" s="107"/>
      <c r="AYQ16" s="107"/>
      <c r="AYR16" s="107"/>
      <c r="AYS16" s="107"/>
      <c r="AYT16" s="107"/>
      <c r="AYU16" s="107"/>
      <c r="AYV16" s="107"/>
      <c r="AYW16" s="107"/>
      <c r="AYX16" s="107"/>
      <c r="AYY16" s="107"/>
      <c r="AYZ16" s="107"/>
      <c r="AZA16" s="107"/>
      <c r="AZB16" s="107"/>
      <c r="AZC16" s="107"/>
      <c r="AZD16" s="107"/>
      <c r="AZE16" s="107"/>
      <c r="AZF16" s="107"/>
      <c r="AZG16" s="107"/>
      <c r="AZH16" s="107"/>
      <c r="AZI16" s="107"/>
      <c r="AZJ16" s="107"/>
      <c r="AZK16" s="107"/>
      <c r="AZL16" s="107"/>
      <c r="AZM16" s="107"/>
      <c r="AZN16" s="107"/>
      <c r="AZO16" s="107"/>
      <c r="AZP16" s="107"/>
      <c r="AZQ16" s="107"/>
      <c r="AZR16" s="107"/>
      <c r="AZS16" s="107"/>
      <c r="AZT16" s="107"/>
      <c r="AZU16" s="107"/>
      <c r="AZV16" s="107"/>
      <c r="AZW16" s="107"/>
      <c r="AZX16" s="107"/>
      <c r="AZY16" s="107"/>
      <c r="AZZ16" s="107"/>
      <c r="BAA16" s="107"/>
      <c r="BAB16" s="107"/>
      <c r="BAC16" s="107"/>
      <c r="BAD16" s="107"/>
      <c r="BAE16" s="107"/>
      <c r="BAF16" s="107"/>
      <c r="BAG16" s="107"/>
      <c r="BAH16" s="107"/>
      <c r="BAI16" s="107"/>
      <c r="BAJ16" s="107"/>
      <c r="BAK16" s="107"/>
      <c r="BAL16" s="107"/>
      <c r="BAM16" s="107"/>
      <c r="BAN16" s="107"/>
      <c r="BAO16" s="107"/>
      <c r="BAP16" s="107"/>
      <c r="BAQ16" s="107"/>
      <c r="BAR16" s="107"/>
      <c r="BAS16" s="107"/>
      <c r="BAT16" s="107"/>
      <c r="BAU16" s="107"/>
      <c r="BAV16" s="107"/>
      <c r="BAW16" s="107"/>
      <c r="BAX16" s="107"/>
      <c r="BAY16" s="107"/>
      <c r="BAZ16" s="107"/>
      <c r="BBA16" s="107"/>
      <c r="BBB16" s="107"/>
      <c r="BBC16" s="107"/>
      <c r="BBD16" s="107"/>
      <c r="BBE16" s="107"/>
      <c r="BBF16" s="107"/>
      <c r="BBG16" s="107"/>
      <c r="BBH16" s="107"/>
      <c r="BBI16" s="107"/>
      <c r="BBJ16" s="107"/>
      <c r="BBK16" s="107"/>
      <c r="BBL16" s="107"/>
      <c r="BBM16" s="107"/>
      <c r="BBN16" s="107"/>
      <c r="BBO16" s="107"/>
      <c r="BBP16" s="107"/>
      <c r="BBQ16" s="107"/>
      <c r="BBR16" s="107"/>
      <c r="BBS16" s="107"/>
      <c r="BBT16" s="107"/>
      <c r="BBU16" s="107"/>
      <c r="BBV16" s="107"/>
      <c r="BBW16" s="107"/>
      <c r="BBX16" s="107"/>
      <c r="BBY16" s="107"/>
      <c r="BBZ16" s="107"/>
      <c r="BCA16" s="107"/>
      <c r="BCB16" s="107"/>
      <c r="BCC16" s="107"/>
      <c r="BCD16" s="107"/>
      <c r="BCE16" s="107"/>
      <c r="BCF16" s="107"/>
      <c r="BCG16" s="107"/>
      <c r="BCH16" s="107"/>
      <c r="BCI16" s="107"/>
      <c r="BCJ16" s="107"/>
      <c r="BCK16" s="107"/>
      <c r="BCL16" s="107"/>
      <c r="BCM16" s="107"/>
      <c r="BCN16" s="107"/>
      <c r="BCO16" s="107"/>
      <c r="BCP16" s="107"/>
      <c r="BCQ16" s="107"/>
      <c r="BCR16" s="107"/>
      <c r="BCS16" s="107"/>
      <c r="BCT16" s="107"/>
      <c r="BCU16" s="107"/>
      <c r="BCV16" s="107"/>
      <c r="BCW16" s="107"/>
      <c r="BCX16" s="107"/>
      <c r="BCY16" s="107"/>
      <c r="BCZ16" s="107"/>
      <c r="BDA16" s="107"/>
      <c r="BDB16" s="107"/>
      <c r="BDC16" s="107"/>
      <c r="BDD16" s="107"/>
      <c r="BDE16" s="107"/>
      <c r="BDF16" s="107"/>
      <c r="BDG16" s="107"/>
      <c r="BDH16" s="107"/>
      <c r="BDI16" s="107"/>
      <c r="BDJ16" s="107"/>
      <c r="BDK16" s="107"/>
      <c r="BDL16" s="107"/>
      <c r="BDM16" s="107"/>
      <c r="BDN16" s="107"/>
      <c r="BDO16" s="107"/>
      <c r="BDP16" s="107"/>
      <c r="BDQ16" s="107"/>
      <c r="BDR16" s="107"/>
      <c r="BDS16" s="107"/>
      <c r="BDT16" s="107"/>
      <c r="BDU16" s="107"/>
      <c r="BDV16" s="107"/>
      <c r="BDW16" s="107"/>
      <c r="BDX16" s="107"/>
      <c r="BDY16" s="107"/>
      <c r="BDZ16" s="107"/>
      <c r="BEA16" s="107"/>
      <c r="BEB16" s="107"/>
      <c r="BEC16" s="107"/>
      <c r="BED16" s="107"/>
      <c r="BEE16" s="107"/>
      <c r="BEF16" s="107"/>
      <c r="BEG16" s="107"/>
      <c r="BEH16" s="107"/>
      <c r="BEI16" s="107"/>
      <c r="BEJ16" s="107"/>
      <c r="BEK16" s="107"/>
      <c r="BEL16" s="107"/>
      <c r="BEM16" s="107"/>
      <c r="BEN16" s="107"/>
      <c r="BEO16" s="107"/>
      <c r="BEP16" s="107"/>
      <c r="BEQ16" s="107"/>
      <c r="BER16" s="107"/>
      <c r="BES16" s="107"/>
      <c r="BET16" s="107"/>
      <c r="BEU16" s="107"/>
      <c r="BEV16" s="107"/>
      <c r="BEW16" s="107"/>
      <c r="BEX16" s="107"/>
      <c r="BEY16" s="107"/>
      <c r="BEZ16" s="107"/>
      <c r="BFA16" s="107"/>
      <c r="BFB16" s="107"/>
      <c r="BFC16" s="107"/>
      <c r="BFD16" s="107"/>
      <c r="BFE16" s="107"/>
      <c r="BFF16" s="107"/>
      <c r="BFG16" s="107"/>
      <c r="BFH16" s="107"/>
      <c r="BFI16" s="107"/>
      <c r="BFJ16" s="107"/>
      <c r="BFK16" s="107"/>
      <c r="BFL16" s="107"/>
      <c r="BFM16" s="107"/>
      <c r="BFN16" s="107"/>
      <c r="BFO16" s="107"/>
      <c r="BFP16" s="107"/>
      <c r="BFQ16" s="107"/>
      <c r="BFR16" s="107"/>
      <c r="BFS16" s="107"/>
      <c r="BFT16" s="107"/>
      <c r="BFU16" s="107"/>
      <c r="BFV16" s="107"/>
      <c r="BFW16" s="107"/>
      <c r="BFX16" s="107"/>
      <c r="BFY16" s="107"/>
      <c r="BFZ16" s="107"/>
      <c r="BGA16" s="107"/>
      <c r="BGB16" s="107"/>
      <c r="BGC16" s="107"/>
      <c r="BGD16" s="107"/>
      <c r="BGE16" s="107"/>
      <c r="BGF16" s="107"/>
      <c r="BGG16" s="107"/>
      <c r="BGH16" s="107"/>
      <c r="BGI16" s="107"/>
      <c r="BGJ16" s="107"/>
      <c r="BGK16" s="107"/>
      <c r="BGL16" s="107"/>
      <c r="BGM16" s="107"/>
      <c r="BGN16" s="107"/>
      <c r="BGO16" s="107"/>
      <c r="BGP16" s="107"/>
      <c r="BGQ16" s="107"/>
      <c r="BGR16" s="107"/>
      <c r="BGS16" s="107"/>
      <c r="BGT16" s="107"/>
      <c r="BGU16" s="107"/>
      <c r="BGV16" s="107"/>
      <c r="BGW16" s="107"/>
      <c r="BGX16" s="107"/>
      <c r="BGY16" s="107"/>
      <c r="BGZ16" s="107"/>
      <c r="BHA16" s="107"/>
      <c r="BHB16" s="107"/>
      <c r="BHC16" s="107"/>
      <c r="BHD16" s="107"/>
      <c r="BHE16" s="107"/>
      <c r="BHF16" s="107"/>
      <c r="BHG16" s="107"/>
      <c r="BHH16" s="107"/>
      <c r="BHI16" s="107"/>
      <c r="BHJ16" s="107"/>
      <c r="BHK16" s="107"/>
      <c r="BHL16" s="107"/>
      <c r="BHM16" s="107"/>
      <c r="BHN16" s="107"/>
      <c r="BHO16" s="107"/>
      <c r="BHP16" s="107"/>
      <c r="BHQ16" s="107"/>
      <c r="BHR16" s="107"/>
      <c r="BHS16" s="107"/>
      <c r="BHT16" s="107"/>
      <c r="BHU16" s="107"/>
      <c r="BHV16" s="107"/>
      <c r="BHW16" s="107"/>
      <c r="BHX16" s="107"/>
      <c r="BHY16" s="107"/>
      <c r="BHZ16" s="107"/>
      <c r="BIA16" s="107"/>
      <c r="BIB16" s="107"/>
      <c r="BIC16" s="107"/>
      <c r="BID16" s="107"/>
      <c r="BIE16" s="107"/>
      <c r="BIF16" s="107"/>
      <c r="BIG16" s="107"/>
      <c r="BIH16" s="107"/>
      <c r="BII16" s="107"/>
      <c r="BIJ16" s="107"/>
      <c r="BIK16" s="107"/>
      <c r="BIL16" s="107"/>
      <c r="BIM16" s="107"/>
      <c r="BIN16" s="107"/>
      <c r="BIO16" s="107"/>
      <c r="BIP16" s="107"/>
      <c r="BIQ16" s="107"/>
      <c r="BIR16" s="107"/>
      <c r="BIS16" s="107"/>
      <c r="BIT16" s="107"/>
      <c r="BIU16" s="107"/>
      <c r="BIV16" s="107"/>
      <c r="BIW16" s="107"/>
      <c r="BIX16" s="107"/>
      <c r="BIY16" s="107"/>
      <c r="BIZ16" s="107"/>
      <c r="BJA16" s="107"/>
      <c r="BJB16" s="107"/>
      <c r="BJC16" s="107"/>
      <c r="BJD16" s="107"/>
      <c r="BJE16" s="107"/>
      <c r="BJF16" s="107"/>
      <c r="BJG16" s="107"/>
      <c r="BJH16" s="107"/>
      <c r="BJI16" s="107"/>
      <c r="BJJ16" s="107"/>
      <c r="BJK16" s="107"/>
      <c r="BJL16" s="107"/>
      <c r="BJM16" s="107"/>
      <c r="BJN16" s="107"/>
      <c r="BJO16" s="107"/>
      <c r="BJP16" s="107"/>
      <c r="BJQ16" s="107"/>
      <c r="BJR16" s="107"/>
      <c r="BJS16" s="107"/>
      <c r="BJT16" s="107"/>
      <c r="BJU16" s="107"/>
      <c r="BJV16" s="107"/>
      <c r="BJW16" s="107"/>
      <c r="BJX16" s="107"/>
      <c r="BJY16" s="107"/>
      <c r="BJZ16" s="107"/>
      <c r="BKA16" s="107"/>
      <c r="BKB16" s="107"/>
      <c r="BKC16" s="107"/>
      <c r="BKD16" s="107"/>
      <c r="BKE16" s="107"/>
      <c r="BKF16" s="107"/>
      <c r="BKG16" s="107"/>
      <c r="BKH16" s="107"/>
      <c r="BKI16" s="107"/>
      <c r="BKJ16" s="107"/>
      <c r="BKK16" s="107"/>
      <c r="BKL16" s="107"/>
      <c r="BKM16" s="107"/>
      <c r="BKN16" s="107"/>
      <c r="BKO16" s="107"/>
      <c r="BKP16" s="107"/>
      <c r="BKQ16" s="107"/>
      <c r="BKR16" s="107"/>
      <c r="BKS16" s="107"/>
      <c r="BKT16" s="107"/>
      <c r="BKU16" s="107"/>
      <c r="BKV16" s="107"/>
      <c r="BKW16" s="107"/>
      <c r="BKX16" s="107"/>
      <c r="BKY16" s="107"/>
      <c r="BKZ16" s="107"/>
      <c r="BLA16" s="107"/>
      <c r="BLB16" s="107"/>
      <c r="BLC16" s="107"/>
      <c r="BLD16" s="107"/>
      <c r="BLE16" s="107"/>
      <c r="BLF16" s="107"/>
      <c r="BLG16" s="107"/>
      <c r="BLH16" s="107"/>
      <c r="BLI16" s="107"/>
      <c r="BLJ16" s="107"/>
      <c r="BLK16" s="107"/>
      <c r="BLL16" s="107"/>
      <c r="BLM16" s="107"/>
      <c r="BLN16" s="107"/>
      <c r="BLO16" s="107"/>
      <c r="BLP16" s="107"/>
      <c r="BLQ16" s="107"/>
      <c r="BLR16" s="107"/>
      <c r="BLS16" s="107"/>
      <c r="BLT16" s="107"/>
      <c r="BLU16" s="107"/>
      <c r="BLV16" s="107"/>
      <c r="BLW16" s="107"/>
      <c r="BLX16" s="107"/>
      <c r="BLY16" s="107"/>
      <c r="BLZ16" s="107"/>
      <c r="BMA16" s="107"/>
      <c r="BMB16" s="107"/>
      <c r="BMC16" s="107"/>
      <c r="BMD16" s="107"/>
      <c r="BME16" s="107"/>
      <c r="BMF16" s="107"/>
      <c r="BMG16" s="107"/>
      <c r="BMH16" s="107"/>
      <c r="BMI16" s="107"/>
      <c r="BMJ16" s="107"/>
      <c r="BMK16" s="107"/>
      <c r="BML16" s="107"/>
      <c r="BMM16" s="107"/>
      <c r="BMN16" s="107"/>
      <c r="BMO16" s="107"/>
      <c r="BMP16" s="107"/>
      <c r="BMQ16" s="107"/>
      <c r="BMR16" s="107"/>
      <c r="BMS16" s="107"/>
      <c r="BMT16" s="107"/>
      <c r="BMU16" s="107"/>
      <c r="BMV16" s="107"/>
      <c r="BMW16" s="107"/>
      <c r="BMX16" s="107"/>
      <c r="BMY16" s="107"/>
      <c r="BMZ16" s="107"/>
      <c r="BNA16" s="107"/>
      <c r="BNB16" s="107"/>
      <c r="BNC16" s="107"/>
      <c r="BND16" s="107"/>
      <c r="BNE16" s="107"/>
      <c r="BNF16" s="107"/>
      <c r="BNG16" s="107"/>
      <c r="BNH16" s="107"/>
      <c r="BNI16" s="107"/>
      <c r="BNJ16" s="107"/>
      <c r="BNK16" s="107"/>
      <c r="BNL16" s="107"/>
      <c r="BNM16" s="107"/>
      <c r="BNN16" s="107"/>
      <c r="BNO16" s="107"/>
      <c r="BNP16" s="107"/>
      <c r="BNQ16" s="107"/>
      <c r="BNR16" s="107"/>
      <c r="BNS16" s="107"/>
      <c r="BNT16" s="107"/>
      <c r="BNU16" s="107"/>
      <c r="BNV16" s="107"/>
      <c r="BNW16" s="107"/>
      <c r="BNX16" s="107"/>
      <c r="BNY16" s="107"/>
      <c r="BNZ16" s="107"/>
      <c r="BOA16" s="107"/>
      <c r="BOB16" s="107"/>
      <c r="BOC16" s="107"/>
      <c r="BOD16" s="107"/>
      <c r="BOE16" s="107"/>
      <c r="BOF16" s="107"/>
      <c r="BOG16" s="107"/>
      <c r="BOH16" s="107"/>
      <c r="BOI16" s="107"/>
      <c r="BOJ16" s="107"/>
      <c r="BOK16" s="107"/>
      <c r="BOL16" s="107"/>
      <c r="BOM16" s="107"/>
      <c r="BON16" s="107"/>
      <c r="BOO16" s="107"/>
      <c r="BOP16" s="107"/>
      <c r="BOQ16" s="107"/>
      <c r="BOR16" s="107"/>
      <c r="BOS16" s="107"/>
      <c r="BOT16" s="107"/>
      <c r="BOU16" s="107"/>
      <c r="BOV16" s="107"/>
      <c r="BOW16" s="107"/>
      <c r="BOX16" s="107"/>
      <c r="BOY16" s="107"/>
      <c r="BOZ16" s="107"/>
      <c r="BPA16" s="107"/>
      <c r="BPB16" s="107"/>
      <c r="BPC16" s="107"/>
      <c r="BPD16" s="107"/>
      <c r="BPE16" s="107"/>
      <c r="BPF16" s="107"/>
      <c r="BPG16" s="107"/>
      <c r="BPH16" s="107"/>
      <c r="BPI16" s="107"/>
      <c r="BPJ16" s="107"/>
      <c r="BPK16" s="107"/>
      <c r="BPL16" s="107"/>
      <c r="BPM16" s="107"/>
      <c r="BPN16" s="107"/>
      <c r="BPO16" s="107"/>
      <c r="BPP16" s="107"/>
      <c r="BPQ16" s="107"/>
      <c r="BPR16" s="107"/>
      <c r="BPS16" s="107"/>
      <c r="BPT16" s="107"/>
      <c r="BPU16" s="107"/>
      <c r="BPV16" s="107"/>
      <c r="BPW16" s="107"/>
      <c r="BPX16" s="107"/>
      <c r="BPY16" s="107"/>
      <c r="BPZ16" s="107"/>
      <c r="BQA16" s="107"/>
      <c r="BQB16" s="107"/>
      <c r="BQC16" s="107"/>
      <c r="BQD16" s="107"/>
      <c r="BQE16" s="107"/>
      <c r="BQF16" s="107"/>
      <c r="BQG16" s="107"/>
      <c r="BQH16" s="107"/>
      <c r="BQI16" s="107"/>
      <c r="BQJ16" s="107"/>
      <c r="BQK16" s="107"/>
      <c r="BQL16" s="107"/>
      <c r="BQM16" s="107"/>
      <c r="BQN16" s="107"/>
      <c r="BQO16" s="107"/>
      <c r="BQP16" s="107"/>
      <c r="BQQ16" s="107"/>
      <c r="BQR16" s="107"/>
      <c r="BQS16" s="107"/>
      <c r="BQT16" s="107"/>
      <c r="BQU16" s="107"/>
      <c r="BQV16" s="107"/>
      <c r="BQW16" s="107"/>
      <c r="BQX16" s="107"/>
      <c r="BQY16" s="107"/>
      <c r="BQZ16" s="107"/>
      <c r="BRA16" s="107"/>
      <c r="BRB16" s="107"/>
      <c r="BRC16" s="107"/>
      <c r="BRD16" s="107"/>
      <c r="BRE16" s="107"/>
      <c r="BRF16" s="107"/>
      <c r="BRG16" s="107"/>
      <c r="BRH16" s="107"/>
      <c r="BRI16" s="107"/>
      <c r="BRJ16" s="107"/>
      <c r="BRK16" s="107"/>
      <c r="BRL16" s="107"/>
      <c r="BRM16" s="107"/>
      <c r="BRN16" s="107"/>
      <c r="BRO16" s="107"/>
      <c r="BRP16" s="107"/>
      <c r="BRQ16" s="107"/>
      <c r="BRR16" s="107"/>
      <c r="BRS16" s="107"/>
      <c r="BRT16" s="107"/>
      <c r="BRU16" s="107"/>
      <c r="BRV16" s="107"/>
      <c r="BRW16" s="107"/>
      <c r="BRX16" s="107"/>
      <c r="BRY16" s="107"/>
      <c r="BRZ16" s="107"/>
      <c r="BSA16" s="107"/>
      <c r="BSB16" s="107"/>
      <c r="BSC16" s="107"/>
      <c r="BSD16" s="107"/>
      <c r="BSE16" s="107"/>
      <c r="BSF16" s="107"/>
      <c r="BSG16" s="107"/>
      <c r="BSH16" s="107"/>
      <c r="BSI16" s="107"/>
      <c r="BSJ16" s="107"/>
      <c r="BSK16" s="107"/>
      <c r="BSL16" s="107"/>
      <c r="BSM16" s="107"/>
      <c r="BSN16" s="107"/>
      <c r="BSO16" s="107"/>
      <c r="BSP16" s="107"/>
      <c r="BSQ16" s="107"/>
      <c r="BSR16" s="107"/>
      <c r="BSS16" s="107"/>
      <c r="BST16" s="107"/>
      <c r="BSU16" s="107"/>
      <c r="BSV16" s="107"/>
      <c r="BSW16" s="107"/>
      <c r="BSX16" s="107"/>
      <c r="BSY16" s="107"/>
      <c r="BSZ16" s="107"/>
      <c r="BTA16" s="107"/>
      <c r="BTB16" s="107"/>
      <c r="BTC16" s="107"/>
      <c r="BTD16" s="107"/>
      <c r="BTE16" s="107"/>
      <c r="BTF16" s="107"/>
      <c r="BTG16" s="107"/>
      <c r="BTH16" s="107"/>
      <c r="BTI16" s="107"/>
      <c r="BTJ16" s="107"/>
      <c r="BTK16" s="107"/>
      <c r="BTL16" s="107"/>
      <c r="BTM16" s="107"/>
      <c r="BTN16" s="107"/>
      <c r="BTO16" s="107"/>
      <c r="BTP16" s="107"/>
      <c r="BTQ16" s="107"/>
      <c r="BTR16" s="107"/>
      <c r="BTS16" s="107"/>
      <c r="BTT16" s="107"/>
      <c r="BTU16" s="107"/>
      <c r="BTV16" s="107"/>
      <c r="BTW16" s="107"/>
      <c r="BTX16" s="107"/>
      <c r="BTY16" s="107"/>
      <c r="BTZ16" s="107"/>
      <c r="BUA16" s="107"/>
      <c r="BUB16" s="107"/>
      <c r="BUC16" s="107"/>
      <c r="BUD16" s="107"/>
      <c r="BUE16" s="107"/>
      <c r="BUF16" s="107"/>
      <c r="BUG16" s="107"/>
      <c r="BUH16" s="107"/>
      <c r="BUI16" s="107"/>
      <c r="BUJ16" s="107"/>
      <c r="BUK16" s="107"/>
      <c r="BUL16" s="107"/>
      <c r="BUM16" s="107"/>
      <c r="BUN16" s="107"/>
      <c r="BUO16" s="107"/>
      <c r="BUP16" s="107"/>
      <c r="BUQ16" s="107"/>
      <c r="BUR16" s="107"/>
      <c r="BUS16" s="107"/>
      <c r="BUT16" s="107"/>
      <c r="BUU16" s="107"/>
      <c r="BUV16" s="107"/>
      <c r="BUW16" s="107"/>
      <c r="BUX16" s="107"/>
      <c r="BUY16" s="107"/>
      <c r="BUZ16" s="107"/>
      <c r="BVA16" s="107"/>
      <c r="BVB16" s="107"/>
      <c r="BVC16" s="107"/>
      <c r="BVD16" s="107"/>
      <c r="BVE16" s="107"/>
      <c r="BVF16" s="107"/>
      <c r="BVG16" s="107"/>
      <c r="BVH16" s="107"/>
      <c r="BVI16" s="107"/>
      <c r="BVJ16" s="107"/>
      <c r="BVK16" s="107"/>
      <c r="BVL16" s="107"/>
      <c r="BVM16" s="107"/>
      <c r="BVN16" s="107"/>
      <c r="BVO16" s="107"/>
      <c r="BVP16" s="107"/>
      <c r="BVQ16" s="107"/>
      <c r="BVR16" s="107"/>
      <c r="BVS16" s="107"/>
      <c r="BVT16" s="107"/>
      <c r="BVU16" s="107"/>
      <c r="BVV16" s="107"/>
      <c r="BVW16" s="107"/>
      <c r="BVX16" s="107"/>
      <c r="BVY16" s="107"/>
      <c r="BVZ16" s="107"/>
      <c r="BWA16" s="107"/>
      <c r="BWB16" s="107"/>
      <c r="BWC16" s="107"/>
      <c r="BWD16" s="107"/>
      <c r="BWE16" s="107"/>
      <c r="BWF16" s="107"/>
      <c r="BWG16" s="107"/>
      <c r="BWH16" s="107"/>
      <c r="BWI16" s="107"/>
      <c r="BWJ16" s="107"/>
      <c r="BWK16" s="107"/>
      <c r="BWL16" s="107"/>
      <c r="BWM16" s="107"/>
      <c r="BWN16" s="107"/>
      <c r="BWO16" s="107"/>
      <c r="BWP16" s="107"/>
      <c r="BWQ16" s="107"/>
      <c r="BWR16" s="107"/>
      <c r="BWS16" s="107"/>
      <c r="BWT16" s="107"/>
      <c r="BWU16" s="107"/>
      <c r="BWV16" s="107"/>
      <c r="BWW16" s="107"/>
      <c r="BWX16" s="107"/>
      <c r="BWY16" s="107"/>
      <c r="BWZ16" s="107"/>
      <c r="BXA16" s="107"/>
      <c r="BXB16" s="107"/>
      <c r="BXC16" s="107"/>
      <c r="BXD16" s="107"/>
      <c r="BXE16" s="107"/>
      <c r="BXF16" s="107"/>
      <c r="BXG16" s="107"/>
      <c r="BXH16" s="107"/>
      <c r="BXI16" s="107"/>
      <c r="BXJ16" s="107"/>
      <c r="BXK16" s="107"/>
      <c r="BXL16" s="107"/>
      <c r="BXM16" s="107"/>
      <c r="BXN16" s="107"/>
      <c r="BXO16" s="107"/>
      <c r="BXP16" s="107"/>
      <c r="BXQ16" s="107"/>
      <c r="BXR16" s="107"/>
      <c r="BXS16" s="107"/>
      <c r="BXT16" s="107"/>
      <c r="BXU16" s="107"/>
      <c r="BXV16" s="107"/>
      <c r="BXW16" s="107"/>
      <c r="BXX16" s="107"/>
      <c r="BXY16" s="107"/>
      <c r="BXZ16" s="107"/>
      <c r="BYA16" s="107"/>
      <c r="BYB16" s="107"/>
      <c r="BYC16" s="107"/>
      <c r="BYD16" s="107"/>
      <c r="BYE16" s="107"/>
      <c r="BYF16" s="107"/>
      <c r="BYG16" s="107"/>
      <c r="BYH16" s="107"/>
      <c r="BYI16" s="107"/>
      <c r="BYJ16" s="107"/>
      <c r="BYK16" s="107"/>
      <c r="BYL16" s="107"/>
      <c r="BYM16" s="107"/>
      <c r="BYN16" s="107"/>
      <c r="BYO16" s="107"/>
      <c r="BYP16" s="107"/>
      <c r="BYQ16" s="107"/>
      <c r="BYR16" s="107"/>
      <c r="BYS16" s="107"/>
      <c r="BYT16" s="107"/>
      <c r="BYU16" s="107"/>
      <c r="BYV16" s="107"/>
      <c r="BYW16" s="107"/>
      <c r="BYX16" s="107"/>
      <c r="BYY16" s="107"/>
      <c r="BYZ16" s="107"/>
      <c r="BZA16" s="107"/>
      <c r="BZB16" s="107"/>
      <c r="BZC16" s="107"/>
      <c r="BZD16" s="107"/>
      <c r="BZE16" s="107"/>
      <c r="BZF16" s="107"/>
      <c r="BZG16" s="107"/>
      <c r="BZH16" s="107"/>
      <c r="BZI16" s="107"/>
      <c r="BZJ16" s="107"/>
      <c r="BZK16" s="107"/>
      <c r="BZL16" s="107"/>
      <c r="BZM16" s="107"/>
      <c r="BZN16" s="107"/>
      <c r="BZO16" s="107"/>
      <c r="BZP16" s="107"/>
      <c r="BZQ16" s="107"/>
      <c r="BZR16" s="107"/>
      <c r="BZS16" s="107"/>
      <c r="BZT16" s="107"/>
      <c r="BZU16" s="107"/>
      <c r="BZV16" s="107"/>
      <c r="BZW16" s="107"/>
      <c r="BZX16" s="107"/>
      <c r="BZY16" s="107"/>
      <c r="BZZ16" s="107"/>
      <c r="CAA16" s="107"/>
      <c r="CAB16" s="107"/>
      <c r="CAC16" s="107"/>
      <c r="CAD16" s="107"/>
      <c r="CAE16" s="107"/>
      <c r="CAF16" s="107"/>
      <c r="CAG16" s="107"/>
      <c r="CAH16" s="107"/>
      <c r="CAI16" s="107"/>
      <c r="CAJ16" s="107"/>
      <c r="CAK16" s="107"/>
      <c r="CAL16" s="107"/>
      <c r="CAM16" s="107"/>
      <c r="CAN16" s="107"/>
      <c r="CAO16" s="107"/>
      <c r="CAP16" s="107"/>
      <c r="CAQ16" s="107"/>
      <c r="CAR16" s="107"/>
      <c r="CAS16" s="107"/>
      <c r="CAT16" s="107"/>
      <c r="CAU16" s="107"/>
      <c r="CAV16" s="107"/>
      <c r="CAW16" s="107"/>
      <c r="CAX16" s="107"/>
      <c r="CAY16" s="107"/>
      <c r="CAZ16" s="107"/>
      <c r="CBA16" s="107"/>
      <c r="CBB16" s="107"/>
      <c r="CBC16" s="107"/>
      <c r="CBD16" s="107"/>
      <c r="CBE16" s="107"/>
      <c r="CBF16" s="107"/>
      <c r="CBG16" s="107"/>
      <c r="CBH16" s="107"/>
      <c r="CBI16" s="107"/>
      <c r="CBJ16" s="107"/>
      <c r="CBK16" s="107"/>
      <c r="CBL16" s="107"/>
      <c r="CBM16" s="107"/>
      <c r="CBN16" s="107"/>
      <c r="CBO16" s="107"/>
      <c r="CBP16" s="107"/>
      <c r="CBQ16" s="107"/>
      <c r="CBR16" s="107"/>
      <c r="CBS16" s="107"/>
      <c r="CBT16" s="107"/>
      <c r="CBU16" s="107"/>
      <c r="CBV16" s="107"/>
      <c r="CBW16" s="107"/>
      <c r="CBX16" s="107"/>
      <c r="CBY16" s="107"/>
      <c r="CBZ16" s="107"/>
      <c r="CCA16" s="107"/>
      <c r="CCB16" s="107"/>
      <c r="CCC16" s="107"/>
      <c r="CCD16" s="107"/>
      <c r="CCE16" s="107"/>
      <c r="CCF16" s="107"/>
      <c r="CCG16" s="107"/>
      <c r="CCH16" s="107"/>
      <c r="CCI16" s="107"/>
      <c r="CCJ16" s="107"/>
      <c r="CCK16" s="107"/>
      <c r="CCL16" s="107"/>
      <c r="CCM16" s="107"/>
      <c r="CCN16" s="107"/>
      <c r="CCO16" s="107"/>
      <c r="CCP16" s="107"/>
      <c r="CCQ16" s="107"/>
      <c r="CCR16" s="107"/>
      <c r="CCS16" s="107"/>
      <c r="CCT16" s="107"/>
      <c r="CCU16" s="107"/>
      <c r="CCV16" s="107"/>
      <c r="CCW16" s="107"/>
      <c r="CCX16" s="107"/>
      <c r="CCY16" s="107"/>
      <c r="CCZ16" s="107"/>
      <c r="CDA16" s="107"/>
      <c r="CDB16" s="107"/>
      <c r="CDC16" s="107"/>
      <c r="CDD16" s="107"/>
      <c r="CDE16" s="107"/>
      <c r="CDF16" s="107"/>
      <c r="CDG16" s="107"/>
      <c r="CDH16" s="107"/>
      <c r="CDI16" s="107"/>
      <c r="CDJ16" s="107"/>
      <c r="CDK16" s="107"/>
      <c r="CDL16" s="107"/>
      <c r="CDM16" s="107"/>
      <c r="CDN16" s="107"/>
      <c r="CDO16" s="107"/>
      <c r="CDP16" s="107"/>
      <c r="CDQ16" s="107"/>
      <c r="CDR16" s="107"/>
      <c r="CDS16" s="107"/>
      <c r="CDT16" s="107"/>
      <c r="CDU16" s="107"/>
      <c r="CDV16" s="107"/>
      <c r="CDW16" s="107"/>
      <c r="CDX16" s="107"/>
      <c r="CDY16" s="107"/>
      <c r="CDZ16" s="107"/>
      <c r="CEA16" s="107"/>
      <c r="CEB16" s="107"/>
      <c r="CEC16" s="107"/>
      <c r="CED16" s="107"/>
      <c r="CEE16" s="107"/>
      <c r="CEF16" s="107"/>
      <c r="CEG16" s="107"/>
      <c r="CEH16" s="107"/>
      <c r="CEI16" s="107"/>
      <c r="CEJ16" s="107"/>
      <c r="CEK16" s="107"/>
      <c r="CEL16" s="107"/>
      <c r="CEM16" s="107"/>
      <c r="CEN16" s="107"/>
      <c r="CEO16" s="107"/>
      <c r="CEP16" s="107"/>
      <c r="CEQ16" s="107"/>
      <c r="CER16" s="107"/>
      <c r="CES16" s="107"/>
      <c r="CET16" s="107"/>
      <c r="CEU16" s="107"/>
      <c r="CEV16" s="107"/>
      <c r="CEW16" s="107"/>
      <c r="CEX16" s="107"/>
      <c r="CEY16" s="107"/>
      <c r="CEZ16" s="107"/>
      <c r="CFA16" s="107"/>
      <c r="CFB16" s="107"/>
      <c r="CFC16" s="107"/>
      <c r="CFD16" s="107"/>
      <c r="CFE16" s="107"/>
      <c r="CFF16" s="107"/>
      <c r="CFG16" s="107"/>
      <c r="CFH16" s="107"/>
      <c r="CFI16" s="107"/>
      <c r="CFJ16" s="107"/>
      <c r="CFK16" s="107"/>
      <c r="CFL16" s="107"/>
      <c r="CFM16" s="107"/>
      <c r="CFN16" s="107"/>
      <c r="CFO16" s="107"/>
      <c r="CFP16" s="107"/>
      <c r="CFQ16" s="107"/>
      <c r="CFR16" s="107"/>
      <c r="CFS16" s="107"/>
      <c r="CFT16" s="107"/>
      <c r="CFU16" s="107"/>
      <c r="CFV16" s="107"/>
      <c r="CFW16" s="107"/>
      <c r="CFX16" s="107"/>
      <c r="CFY16" s="107"/>
      <c r="CFZ16" s="107"/>
      <c r="CGA16" s="107"/>
      <c r="CGB16" s="107"/>
      <c r="CGC16" s="107"/>
      <c r="CGD16" s="107"/>
      <c r="CGE16" s="107"/>
      <c r="CGF16" s="107"/>
      <c r="CGG16" s="107"/>
      <c r="CGH16" s="107"/>
      <c r="CGI16" s="107"/>
      <c r="CGJ16" s="107"/>
      <c r="CGK16" s="107"/>
      <c r="CGL16" s="107"/>
      <c r="CGM16" s="107"/>
      <c r="CGN16" s="107"/>
      <c r="CGO16" s="107"/>
      <c r="CGP16" s="107"/>
      <c r="CGQ16" s="107"/>
      <c r="CGR16" s="107"/>
      <c r="CGS16" s="107"/>
      <c r="CGT16" s="107"/>
      <c r="CGU16" s="107"/>
      <c r="CGV16" s="107"/>
      <c r="CGW16" s="107"/>
      <c r="CGX16" s="107"/>
      <c r="CGY16" s="107"/>
      <c r="CGZ16" s="107"/>
      <c r="CHA16" s="107"/>
      <c r="CHB16" s="107"/>
      <c r="CHC16" s="107"/>
      <c r="CHD16" s="107"/>
      <c r="CHE16" s="107"/>
      <c r="CHF16" s="107"/>
      <c r="CHG16" s="107"/>
      <c r="CHH16" s="107"/>
      <c r="CHI16" s="107"/>
      <c r="CHJ16" s="107"/>
      <c r="CHK16" s="107"/>
      <c r="CHL16" s="107"/>
      <c r="CHM16" s="107"/>
      <c r="CHN16" s="107"/>
      <c r="CHO16" s="107"/>
      <c r="CHP16" s="107"/>
      <c r="CHQ16" s="107"/>
      <c r="CHR16" s="107"/>
      <c r="CHS16" s="107"/>
      <c r="CHT16" s="107"/>
      <c r="CHU16" s="107"/>
      <c r="CHV16" s="107"/>
      <c r="CHW16" s="107"/>
      <c r="CHX16" s="107"/>
      <c r="CHY16" s="107"/>
      <c r="CHZ16" s="107"/>
      <c r="CIA16" s="107"/>
      <c r="CIB16" s="107"/>
      <c r="CIC16" s="107"/>
      <c r="CID16" s="107"/>
      <c r="CIE16" s="107"/>
      <c r="CIF16" s="107"/>
      <c r="CIG16" s="107"/>
      <c r="CIH16" s="107"/>
      <c r="CII16" s="107"/>
      <c r="CIJ16" s="107"/>
      <c r="CIK16" s="107"/>
      <c r="CIL16" s="107"/>
      <c r="CIM16" s="107"/>
      <c r="CIN16" s="107"/>
      <c r="CIO16" s="107"/>
      <c r="CIP16" s="107"/>
      <c r="CIQ16" s="107"/>
      <c r="CIR16" s="107"/>
      <c r="CIS16" s="107"/>
      <c r="CIT16" s="107"/>
      <c r="CIU16" s="107"/>
      <c r="CIV16" s="107"/>
      <c r="CIW16" s="107"/>
      <c r="CIX16" s="107"/>
      <c r="CIY16" s="107"/>
      <c r="CIZ16" s="107"/>
      <c r="CJA16" s="107"/>
      <c r="CJB16" s="107"/>
      <c r="CJC16" s="107"/>
      <c r="CJD16" s="107"/>
      <c r="CJE16" s="107"/>
      <c r="CJF16" s="107"/>
      <c r="CJG16" s="107"/>
      <c r="CJH16" s="107"/>
      <c r="CJI16" s="107"/>
      <c r="CJJ16" s="107"/>
      <c r="CJK16" s="107"/>
      <c r="CJL16" s="107"/>
      <c r="CJM16" s="107"/>
      <c r="CJN16" s="107"/>
      <c r="CJO16" s="107"/>
      <c r="CJP16" s="107"/>
      <c r="CJQ16" s="107"/>
      <c r="CJR16" s="107"/>
      <c r="CJS16" s="107"/>
      <c r="CJT16" s="107"/>
      <c r="CJU16" s="107"/>
      <c r="CJV16" s="107"/>
      <c r="CJW16" s="107"/>
      <c r="CJX16" s="107"/>
      <c r="CJY16" s="107"/>
      <c r="CJZ16" s="107"/>
      <c r="CKA16" s="107"/>
      <c r="CKB16" s="107"/>
      <c r="CKC16" s="107"/>
      <c r="CKD16" s="107"/>
      <c r="CKE16" s="107"/>
      <c r="CKF16" s="107"/>
      <c r="CKG16" s="107"/>
      <c r="CKH16" s="107"/>
      <c r="CKI16" s="107"/>
      <c r="CKJ16" s="107"/>
      <c r="CKK16" s="107"/>
      <c r="CKL16" s="107"/>
      <c r="CKM16" s="107"/>
      <c r="CKN16" s="107"/>
      <c r="CKO16" s="107"/>
      <c r="CKP16" s="107"/>
      <c r="CKQ16" s="107"/>
      <c r="CKR16" s="107"/>
      <c r="CKS16" s="107"/>
      <c r="CKT16" s="107"/>
      <c r="CKU16" s="107"/>
      <c r="CKV16" s="107"/>
      <c r="CKW16" s="107"/>
      <c r="CKX16" s="107"/>
      <c r="CKY16" s="107"/>
      <c r="CKZ16" s="107"/>
      <c r="CLA16" s="107"/>
      <c r="CLB16" s="107"/>
      <c r="CLC16" s="107"/>
      <c r="CLD16" s="107"/>
      <c r="CLE16" s="107"/>
      <c r="CLF16" s="107"/>
      <c r="CLG16" s="107"/>
      <c r="CLH16" s="107"/>
      <c r="CLI16" s="107"/>
      <c r="CLJ16" s="107"/>
      <c r="CLK16" s="107"/>
      <c r="CLL16" s="107"/>
      <c r="CLM16" s="107"/>
      <c r="CLN16" s="107"/>
      <c r="CLO16" s="107"/>
      <c r="CLP16" s="107"/>
      <c r="CLQ16" s="107"/>
      <c r="CLR16" s="107"/>
      <c r="CLS16" s="107"/>
      <c r="CLT16" s="107"/>
      <c r="CLU16" s="107"/>
      <c r="CLV16" s="107"/>
      <c r="CLW16" s="107"/>
      <c r="CLX16" s="107"/>
      <c r="CLY16" s="107"/>
      <c r="CLZ16" s="107"/>
      <c r="CMA16" s="107"/>
      <c r="CMB16" s="107"/>
      <c r="CMC16" s="107"/>
      <c r="CMD16" s="107"/>
      <c r="CME16" s="107"/>
      <c r="CMF16" s="107"/>
      <c r="CMG16" s="107"/>
      <c r="CMH16" s="107"/>
      <c r="CMI16" s="107"/>
      <c r="CMJ16" s="107"/>
      <c r="CMK16" s="107"/>
      <c r="CML16" s="107"/>
      <c r="CMM16" s="107"/>
      <c r="CMN16" s="107"/>
      <c r="CMO16" s="107"/>
      <c r="CMP16" s="107"/>
      <c r="CMQ16" s="107"/>
      <c r="CMR16" s="107"/>
      <c r="CMS16" s="107"/>
      <c r="CMT16" s="107"/>
      <c r="CMU16" s="107"/>
      <c r="CMV16" s="107"/>
      <c r="CMW16" s="107"/>
      <c r="CMX16" s="107"/>
      <c r="CMY16" s="107"/>
      <c r="CMZ16" s="107"/>
      <c r="CNA16" s="107"/>
      <c r="CNB16" s="107"/>
      <c r="CNC16" s="107"/>
      <c r="CND16" s="107"/>
      <c r="CNE16" s="107"/>
      <c r="CNF16" s="107"/>
      <c r="CNG16" s="107"/>
      <c r="CNH16" s="107"/>
      <c r="CNI16" s="107"/>
      <c r="CNJ16" s="107"/>
      <c r="CNK16" s="107"/>
      <c r="CNL16" s="107"/>
      <c r="CNM16" s="107"/>
      <c r="CNN16" s="107"/>
      <c r="CNO16" s="107"/>
      <c r="CNP16" s="107"/>
      <c r="CNQ16" s="107"/>
      <c r="CNR16" s="107"/>
      <c r="CNS16" s="107"/>
      <c r="CNT16" s="107"/>
      <c r="CNU16" s="107"/>
      <c r="CNV16" s="107"/>
      <c r="CNW16" s="107"/>
      <c r="CNX16" s="107"/>
      <c r="CNY16" s="107"/>
      <c r="CNZ16" s="107"/>
      <c r="COA16" s="107"/>
      <c r="COB16" s="107"/>
      <c r="COC16" s="107"/>
      <c r="COD16" s="107"/>
      <c r="COE16" s="107"/>
      <c r="COF16" s="107"/>
      <c r="COG16" s="107"/>
      <c r="COH16" s="107"/>
      <c r="COI16" s="107"/>
      <c r="COJ16" s="107"/>
      <c r="COK16" s="107"/>
      <c r="COL16" s="107"/>
      <c r="COM16" s="107"/>
      <c r="CON16" s="107"/>
      <c r="COO16" s="107"/>
      <c r="COP16" s="107"/>
      <c r="COQ16" s="107"/>
      <c r="COR16" s="107"/>
      <c r="COS16" s="107"/>
      <c r="COT16" s="107"/>
      <c r="COU16" s="107"/>
      <c r="COV16" s="107"/>
      <c r="COW16" s="107"/>
      <c r="COX16" s="107"/>
      <c r="COY16" s="107"/>
      <c r="COZ16" s="107"/>
      <c r="CPA16" s="107"/>
      <c r="CPB16" s="107"/>
      <c r="CPC16" s="107"/>
      <c r="CPD16" s="107"/>
      <c r="CPE16" s="107"/>
      <c r="CPF16" s="107"/>
      <c r="CPG16" s="107"/>
      <c r="CPH16" s="107"/>
      <c r="CPI16" s="107"/>
      <c r="CPJ16" s="107"/>
      <c r="CPK16" s="107"/>
      <c r="CPL16" s="107"/>
      <c r="CPM16" s="107"/>
      <c r="CPN16" s="107"/>
      <c r="CPO16" s="107"/>
      <c r="CPP16" s="107"/>
      <c r="CPQ16" s="107"/>
      <c r="CPR16" s="107"/>
      <c r="CPS16" s="107"/>
      <c r="CPT16" s="107"/>
      <c r="CPU16" s="107"/>
      <c r="CPV16" s="107"/>
      <c r="CPW16" s="107"/>
      <c r="CPX16" s="107"/>
      <c r="CPY16" s="107"/>
      <c r="CPZ16" s="107"/>
      <c r="CQA16" s="107"/>
      <c r="CQB16" s="107"/>
      <c r="CQC16" s="107"/>
      <c r="CQD16" s="107"/>
      <c r="CQE16" s="107"/>
      <c r="CQF16" s="107"/>
      <c r="CQG16" s="107"/>
      <c r="CQH16" s="107"/>
      <c r="CQI16" s="107"/>
      <c r="CQJ16" s="107"/>
      <c r="CQK16" s="107"/>
      <c r="CQL16" s="107"/>
      <c r="CQM16" s="107"/>
      <c r="CQN16" s="107"/>
      <c r="CQO16" s="107"/>
      <c r="CQP16" s="107"/>
      <c r="CQQ16" s="107"/>
      <c r="CQR16" s="107"/>
      <c r="CQS16" s="107"/>
      <c r="CQT16" s="107"/>
      <c r="CQU16" s="107"/>
      <c r="CQV16" s="107"/>
      <c r="CQW16" s="107"/>
      <c r="CQX16" s="107"/>
      <c r="CQY16" s="107"/>
      <c r="CQZ16" s="107"/>
      <c r="CRA16" s="107"/>
      <c r="CRB16" s="107"/>
      <c r="CRC16" s="107"/>
      <c r="CRD16" s="107"/>
      <c r="CRE16" s="107"/>
      <c r="CRF16" s="107"/>
      <c r="CRG16" s="107"/>
      <c r="CRH16" s="107"/>
      <c r="CRI16" s="107"/>
      <c r="CRJ16" s="107"/>
      <c r="CRK16" s="107"/>
      <c r="CRL16" s="107"/>
      <c r="CRM16" s="107"/>
      <c r="CRN16" s="107"/>
      <c r="CRO16" s="107"/>
      <c r="CRP16" s="107"/>
      <c r="CRQ16" s="107"/>
      <c r="CRR16" s="107"/>
      <c r="CRS16" s="107"/>
      <c r="CRT16" s="107"/>
      <c r="CRU16" s="107"/>
      <c r="CRV16" s="107"/>
      <c r="CRW16" s="107"/>
      <c r="CRX16" s="107"/>
      <c r="CRY16" s="107"/>
      <c r="CRZ16" s="107"/>
      <c r="CSA16" s="107"/>
      <c r="CSB16" s="107"/>
      <c r="CSC16" s="107"/>
      <c r="CSD16" s="107"/>
      <c r="CSE16" s="107"/>
      <c r="CSF16" s="107"/>
      <c r="CSG16" s="107"/>
      <c r="CSH16" s="107"/>
      <c r="CSI16" s="107"/>
      <c r="CSJ16" s="107"/>
      <c r="CSK16" s="107"/>
      <c r="CSL16" s="107"/>
      <c r="CSM16" s="107"/>
      <c r="CSN16" s="107"/>
      <c r="CSO16" s="107"/>
      <c r="CSP16" s="107"/>
      <c r="CSQ16" s="107"/>
      <c r="CSR16" s="107"/>
      <c r="CSS16" s="107"/>
      <c r="CST16" s="107"/>
      <c r="CSU16" s="107"/>
      <c r="CSV16" s="107"/>
      <c r="CSW16" s="107"/>
      <c r="CSX16" s="107"/>
      <c r="CSY16" s="107"/>
      <c r="CSZ16" s="107"/>
      <c r="CTA16" s="107"/>
      <c r="CTB16" s="107"/>
      <c r="CTC16" s="107"/>
      <c r="CTD16" s="107"/>
      <c r="CTE16" s="107"/>
      <c r="CTF16" s="107"/>
      <c r="CTG16" s="107"/>
      <c r="CTH16" s="107"/>
      <c r="CTI16" s="107"/>
      <c r="CTJ16" s="107"/>
      <c r="CTK16" s="107"/>
      <c r="CTL16" s="107"/>
      <c r="CTM16" s="107"/>
      <c r="CTN16" s="107"/>
      <c r="CTO16" s="107"/>
      <c r="CTP16" s="107"/>
      <c r="CTQ16" s="107"/>
      <c r="CTR16" s="107"/>
      <c r="CTS16" s="107"/>
      <c r="CTT16" s="107"/>
      <c r="CTU16" s="107"/>
      <c r="CTV16" s="107"/>
      <c r="CTW16" s="107"/>
      <c r="CTX16" s="107"/>
      <c r="CTY16" s="107"/>
      <c r="CTZ16" s="107"/>
      <c r="CUA16" s="107"/>
      <c r="CUB16" s="107"/>
      <c r="CUC16" s="107"/>
      <c r="CUD16" s="107"/>
      <c r="CUE16" s="107"/>
      <c r="CUF16" s="107"/>
      <c r="CUG16" s="107"/>
      <c r="CUH16" s="107"/>
      <c r="CUI16" s="107"/>
      <c r="CUJ16" s="107"/>
      <c r="CUK16" s="107"/>
      <c r="CUL16" s="107"/>
      <c r="CUM16" s="107"/>
      <c r="CUN16" s="107"/>
      <c r="CUO16" s="107"/>
      <c r="CUP16" s="107"/>
      <c r="CUQ16" s="107"/>
      <c r="CUR16" s="107"/>
      <c r="CUS16" s="107"/>
      <c r="CUT16" s="107"/>
      <c r="CUU16" s="107"/>
      <c r="CUV16" s="107"/>
      <c r="CUW16" s="107"/>
      <c r="CUX16" s="107"/>
      <c r="CUY16" s="107"/>
      <c r="CUZ16" s="107"/>
      <c r="CVA16" s="107"/>
      <c r="CVB16" s="107"/>
      <c r="CVC16" s="107"/>
      <c r="CVD16" s="107"/>
      <c r="CVE16" s="107"/>
      <c r="CVF16" s="107"/>
      <c r="CVG16" s="107"/>
      <c r="CVH16" s="107"/>
      <c r="CVI16" s="107"/>
      <c r="CVJ16" s="107"/>
      <c r="CVK16" s="107"/>
      <c r="CVL16" s="107"/>
      <c r="CVM16" s="107"/>
      <c r="CVN16" s="107"/>
      <c r="CVO16" s="107"/>
      <c r="CVP16" s="107"/>
      <c r="CVQ16" s="107"/>
      <c r="CVR16" s="107"/>
      <c r="CVS16" s="107"/>
      <c r="CVT16" s="107"/>
      <c r="CVU16" s="107"/>
      <c r="CVV16" s="107"/>
      <c r="CVW16" s="107"/>
      <c r="CVX16" s="107"/>
      <c r="CVY16" s="107"/>
      <c r="CVZ16" s="107"/>
      <c r="CWA16" s="107"/>
      <c r="CWB16" s="107"/>
      <c r="CWC16" s="107"/>
      <c r="CWD16" s="107"/>
      <c r="CWE16" s="107"/>
      <c r="CWF16" s="107"/>
      <c r="CWG16" s="107"/>
      <c r="CWH16" s="107"/>
      <c r="CWI16" s="107"/>
      <c r="CWJ16" s="107"/>
      <c r="CWK16" s="107"/>
      <c r="CWL16" s="107"/>
      <c r="CWM16" s="107"/>
      <c r="CWN16" s="107"/>
      <c r="CWO16" s="107"/>
      <c r="CWP16" s="107"/>
      <c r="CWQ16" s="107"/>
      <c r="CWR16" s="107"/>
      <c r="CWS16" s="107"/>
      <c r="CWT16" s="107"/>
      <c r="CWU16" s="107"/>
      <c r="CWV16" s="107"/>
      <c r="CWW16" s="107"/>
      <c r="CWX16" s="107"/>
      <c r="CWY16" s="107"/>
      <c r="CWZ16" s="107"/>
      <c r="CXA16" s="107"/>
      <c r="CXB16" s="107"/>
      <c r="CXC16" s="107"/>
      <c r="CXD16" s="107"/>
      <c r="CXE16" s="107"/>
      <c r="CXF16" s="107"/>
      <c r="CXG16" s="107"/>
      <c r="CXH16" s="107"/>
      <c r="CXI16" s="107"/>
      <c r="CXJ16" s="107"/>
      <c r="CXK16" s="107"/>
      <c r="CXL16" s="107"/>
      <c r="CXM16" s="107"/>
      <c r="CXN16" s="107"/>
      <c r="CXO16" s="107"/>
      <c r="CXP16" s="107"/>
      <c r="CXQ16" s="107"/>
      <c r="CXR16" s="107"/>
      <c r="CXS16" s="107"/>
      <c r="CXT16" s="107"/>
      <c r="CXU16" s="107"/>
      <c r="CXV16" s="107"/>
      <c r="CXW16" s="107"/>
      <c r="CXX16" s="107"/>
      <c r="CXY16" s="107"/>
      <c r="CXZ16" s="107"/>
      <c r="CYA16" s="107"/>
      <c r="CYB16" s="107"/>
      <c r="CYC16" s="107"/>
      <c r="CYD16" s="107"/>
      <c r="CYE16" s="107"/>
      <c r="CYF16" s="107"/>
      <c r="CYG16" s="107"/>
      <c r="CYH16" s="107"/>
      <c r="CYI16" s="107"/>
      <c r="CYJ16" s="107"/>
      <c r="CYK16" s="107"/>
      <c r="CYL16" s="107"/>
      <c r="CYM16" s="107"/>
      <c r="CYN16" s="107"/>
      <c r="CYO16" s="107"/>
      <c r="CYP16" s="107"/>
      <c r="CYQ16" s="107"/>
      <c r="CYR16" s="107"/>
      <c r="CYS16" s="107"/>
      <c r="CYT16" s="107"/>
      <c r="CYU16" s="107"/>
      <c r="CYV16" s="107"/>
      <c r="CYW16" s="107"/>
      <c r="CYX16" s="107"/>
      <c r="CYY16" s="107"/>
      <c r="CYZ16" s="107"/>
      <c r="CZA16" s="107"/>
      <c r="CZB16" s="107"/>
      <c r="CZC16" s="107"/>
      <c r="CZD16" s="107"/>
      <c r="CZE16" s="107"/>
      <c r="CZF16" s="107"/>
      <c r="CZG16" s="107"/>
      <c r="CZH16" s="107"/>
      <c r="CZI16" s="107"/>
      <c r="CZJ16" s="107"/>
      <c r="CZK16" s="107"/>
      <c r="CZL16" s="107"/>
      <c r="CZM16" s="107"/>
      <c r="CZN16" s="107"/>
      <c r="CZO16" s="107"/>
      <c r="CZP16" s="107"/>
      <c r="CZQ16" s="107"/>
      <c r="CZR16" s="107"/>
      <c r="CZS16" s="107"/>
      <c r="CZT16" s="107"/>
      <c r="CZU16" s="107"/>
      <c r="CZV16" s="107"/>
      <c r="CZW16" s="107"/>
      <c r="CZX16" s="107"/>
      <c r="CZY16" s="107"/>
      <c r="CZZ16" s="107"/>
      <c r="DAA16" s="107"/>
      <c r="DAB16" s="107"/>
      <c r="DAC16" s="107"/>
      <c r="DAD16" s="107"/>
      <c r="DAE16" s="107"/>
      <c r="DAF16" s="107"/>
      <c r="DAG16" s="107"/>
      <c r="DAH16" s="107"/>
      <c r="DAI16" s="107"/>
      <c r="DAJ16" s="107"/>
      <c r="DAK16" s="107"/>
      <c r="DAL16" s="107"/>
      <c r="DAM16" s="107"/>
      <c r="DAN16" s="107"/>
      <c r="DAO16" s="107"/>
      <c r="DAP16" s="107"/>
      <c r="DAQ16" s="107"/>
      <c r="DAR16" s="107"/>
      <c r="DAS16" s="107"/>
      <c r="DAT16" s="107"/>
      <c r="DAU16" s="107"/>
      <c r="DAV16" s="107"/>
      <c r="DAW16" s="107"/>
      <c r="DAX16" s="107"/>
      <c r="DAY16" s="107"/>
      <c r="DAZ16" s="107"/>
      <c r="DBA16" s="107"/>
      <c r="DBB16" s="107"/>
      <c r="DBC16" s="107"/>
      <c r="DBD16" s="107"/>
      <c r="DBE16" s="107"/>
      <c r="DBF16" s="107"/>
      <c r="DBG16" s="107"/>
      <c r="DBH16" s="107"/>
      <c r="DBI16" s="107"/>
      <c r="DBJ16" s="107"/>
      <c r="DBK16" s="107"/>
      <c r="DBL16" s="107"/>
      <c r="DBM16" s="107"/>
      <c r="DBN16" s="107"/>
      <c r="DBO16" s="107"/>
      <c r="DBP16" s="107"/>
      <c r="DBQ16" s="107"/>
      <c r="DBR16" s="107"/>
      <c r="DBS16" s="107"/>
      <c r="DBT16" s="107"/>
      <c r="DBU16" s="107"/>
      <c r="DBV16" s="107"/>
      <c r="DBW16" s="107"/>
      <c r="DBX16" s="107"/>
      <c r="DBY16" s="107"/>
      <c r="DBZ16" s="107"/>
      <c r="DCA16" s="107"/>
      <c r="DCB16" s="107"/>
      <c r="DCC16" s="107"/>
      <c r="DCD16" s="107"/>
      <c r="DCE16" s="107"/>
      <c r="DCF16" s="107"/>
      <c r="DCG16" s="107"/>
      <c r="DCH16" s="107"/>
      <c r="DCI16" s="107"/>
      <c r="DCJ16" s="107"/>
      <c r="DCK16" s="107"/>
      <c r="DCL16" s="107"/>
      <c r="DCM16" s="107"/>
      <c r="DCN16" s="107"/>
      <c r="DCO16" s="107"/>
      <c r="DCP16" s="107"/>
      <c r="DCQ16" s="107"/>
      <c r="DCR16" s="107"/>
      <c r="DCS16" s="107"/>
      <c r="DCT16" s="107"/>
      <c r="DCU16" s="107"/>
      <c r="DCV16" s="107"/>
      <c r="DCW16" s="107"/>
      <c r="DCX16" s="107"/>
      <c r="DCY16" s="107"/>
      <c r="DCZ16" s="107"/>
      <c r="DDA16" s="107"/>
      <c r="DDB16" s="107"/>
      <c r="DDC16" s="107"/>
      <c r="DDD16" s="107"/>
      <c r="DDE16" s="107"/>
      <c r="DDF16" s="107"/>
      <c r="DDG16" s="107"/>
      <c r="DDH16" s="107"/>
      <c r="DDI16" s="107"/>
      <c r="DDJ16" s="107"/>
      <c r="DDK16" s="107"/>
      <c r="DDL16" s="107"/>
      <c r="DDM16" s="107"/>
      <c r="DDN16" s="107"/>
      <c r="DDO16" s="107"/>
      <c r="DDP16" s="107"/>
      <c r="DDQ16" s="107"/>
      <c r="DDR16" s="107"/>
      <c r="DDS16" s="107"/>
      <c r="DDT16" s="107"/>
      <c r="DDU16" s="107"/>
      <c r="DDV16" s="107"/>
      <c r="DDW16" s="107"/>
      <c r="DDX16" s="107"/>
      <c r="DDY16" s="107"/>
      <c r="DDZ16" s="107"/>
      <c r="DEA16" s="107"/>
      <c r="DEB16" s="107"/>
      <c r="DEC16" s="107"/>
      <c r="DED16" s="107"/>
      <c r="DEE16" s="107"/>
      <c r="DEF16" s="107"/>
      <c r="DEG16" s="107"/>
      <c r="DEH16" s="107"/>
      <c r="DEI16" s="107"/>
      <c r="DEJ16" s="107"/>
      <c r="DEK16" s="107"/>
      <c r="DEL16" s="107"/>
      <c r="DEM16" s="107"/>
      <c r="DEN16" s="107"/>
      <c r="DEO16" s="107"/>
      <c r="DEP16" s="107"/>
      <c r="DEQ16" s="107"/>
      <c r="DER16" s="107"/>
      <c r="DES16" s="107"/>
      <c r="DET16" s="107"/>
      <c r="DEU16" s="107"/>
      <c r="DEV16" s="107"/>
      <c r="DEW16" s="107"/>
      <c r="DEX16" s="107"/>
      <c r="DEY16" s="107"/>
      <c r="DEZ16" s="107"/>
      <c r="DFA16" s="107"/>
      <c r="DFB16" s="107"/>
      <c r="DFC16" s="107"/>
      <c r="DFD16" s="107"/>
      <c r="DFE16" s="107"/>
      <c r="DFF16" s="107"/>
      <c r="DFG16" s="107"/>
      <c r="DFH16" s="107"/>
      <c r="DFI16" s="107"/>
      <c r="DFJ16" s="107"/>
      <c r="DFK16" s="107"/>
      <c r="DFL16" s="107"/>
      <c r="DFM16" s="107"/>
      <c r="DFN16" s="107"/>
      <c r="DFO16" s="107"/>
      <c r="DFP16" s="107"/>
      <c r="DFQ16" s="107"/>
      <c r="DFR16" s="107"/>
      <c r="DFS16" s="107"/>
      <c r="DFT16" s="107"/>
      <c r="DFU16" s="107"/>
      <c r="DFV16" s="107"/>
      <c r="DFW16" s="107"/>
      <c r="DFX16" s="107"/>
      <c r="DFY16" s="107"/>
      <c r="DFZ16" s="107"/>
      <c r="DGA16" s="107"/>
      <c r="DGB16" s="107"/>
      <c r="DGC16" s="107"/>
      <c r="DGD16" s="107"/>
      <c r="DGE16" s="107"/>
      <c r="DGF16" s="107"/>
      <c r="DGG16" s="107"/>
      <c r="DGH16" s="107"/>
      <c r="DGI16" s="107"/>
      <c r="DGJ16" s="107"/>
      <c r="DGK16" s="107"/>
      <c r="DGL16" s="107"/>
      <c r="DGM16" s="107"/>
      <c r="DGN16" s="107"/>
      <c r="DGO16" s="107"/>
      <c r="DGP16" s="107"/>
      <c r="DGQ16" s="107"/>
      <c r="DGR16" s="107"/>
      <c r="DGS16" s="107"/>
      <c r="DGT16" s="107"/>
      <c r="DGU16" s="107"/>
      <c r="DGV16" s="107"/>
      <c r="DGW16" s="107"/>
      <c r="DGX16" s="107"/>
      <c r="DGY16" s="107"/>
      <c r="DGZ16" s="107"/>
      <c r="DHA16" s="107"/>
      <c r="DHB16" s="107"/>
      <c r="DHC16" s="107"/>
      <c r="DHD16" s="107"/>
      <c r="DHE16" s="107"/>
      <c r="DHF16" s="107"/>
      <c r="DHG16" s="107"/>
      <c r="DHH16" s="107"/>
      <c r="DHI16" s="107"/>
      <c r="DHJ16" s="107"/>
      <c r="DHK16" s="107"/>
      <c r="DHL16" s="107"/>
      <c r="DHM16" s="107"/>
      <c r="DHN16" s="107"/>
      <c r="DHO16" s="107"/>
      <c r="DHP16" s="107"/>
      <c r="DHQ16" s="107"/>
      <c r="DHR16" s="107"/>
      <c r="DHS16" s="107"/>
      <c r="DHT16" s="107"/>
      <c r="DHU16" s="107"/>
      <c r="DHV16" s="107"/>
      <c r="DHW16" s="107"/>
      <c r="DHX16" s="107"/>
      <c r="DHY16" s="107"/>
      <c r="DHZ16" s="107"/>
      <c r="DIA16" s="107"/>
      <c r="DIB16" s="107"/>
      <c r="DIC16" s="107"/>
      <c r="DID16" s="107"/>
      <c r="DIE16" s="107"/>
      <c r="DIF16" s="107"/>
      <c r="DIG16" s="107"/>
      <c r="DIH16" s="107"/>
      <c r="DII16" s="107"/>
      <c r="DIJ16" s="107"/>
      <c r="DIK16" s="107"/>
      <c r="DIL16" s="107"/>
      <c r="DIM16" s="107"/>
      <c r="DIN16" s="107"/>
      <c r="DIO16" s="107"/>
      <c r="DIP16" s="107"/>
      <c r="DIQ16" s="107"/>
      <c r="DIR16" s="107"/>
      <c r="DIS16" s="107"/>
      <c r="DIT16" s="107"/>
      <c r="DIU16" s="107"/>
      <c r="DIV16" s="107"/>
      <c r="DIW16" s="107"/>
      <c r="DIX16" s="107"/>
      <c r="DIY16" s="107"/>
      <c r="DIZ16" s="107"/>
      <c r="DJA16" s="107"/>
      <c r="DJB16" s="107"/>
      <c r="DJC16" s="107"/>
      <c r="DJD16" s="107"/>
      <c r="DJE16" s="107"/>
      <c r="DJF16" s="107"/>
      <c r="DJG16" s="107"/>
      <c r="DJH16" s="107"/>
      <c r="DJI16" s="107"/>
      <c r="DJJ16" s="107"/>
      <c r="DJK16" s="107"/>
      <c r="DJL16" s="107"/>
      <c r="DJM16" s="107"/>
      <c r="DJN16" s="107"/>
      <c r="DJO16" s="107"/>
      <c r="DJP16" s="107"/>
      <c r="DJQ16" s="107"/>
      <c r="DJR16" s="107"/>
      <c r="DJS16" s="107"/>
      <c r="DJT16" s="107"/>
      <c r="DJU16" s="107"/>
      <c r="DJV16" s="107"/>
      <c r="DJW16" s="107"/>
      <c r="DJX16" s="107"/>
      <c r="DJY16" s="107"/>
      <c r="DJZ16" s="107"/>
      <c r="DKA16" s="107"/>
      <c r="DKB16" s="107"/>
      <c r="DKC16" s="107"/>
      <c r="DKD16" s="107"/>
      <c r="DKE16" s="107"/>
      <c r="DKF16" s="107"/>
      <c r="DKG16" s="107"/>
      <c r="DKH16" s="107"/>
      <c r="DKI16" s="107"/>
      <c r="DKJ16" s="107"/>
      <c r="DKK16" s="107"/>
      <c r="DKL16" s="107"/>
      <c r="DKM16" s="107"/>
      <c r="DKN16" s="107"/>
      <c r="DKO16" s="107"/>
      <c r="DKP16" s="107"/>
      <c r="DKQ16" s="107"/>
      <c r="DKR16" s="107"/>
      <c r="DKS16" s="107"/>
      <c r="DKT16" s="107"/>
      <c r="DKU16" s="107"/>
      <c r="DKV16" s="107"/>
      <c r="DKW16" s="107"/>
      <c r="DKX16" s="107"/>
      <c r="DKY16" s="107"/>
      <c r="DKZ16" s="107"/>
      <c r="DLA16" s="107"/>
      <c r="DLB16" s="107"/>
      <c r="DLC16" s="107"/>
      <c r="DLD16" s="107"/>
      <c r="DLE16" s="107"/>
      <c r="DLF16" s="107"/>
      <c r="DLG16" s="107"/>
      <c r="DLH16" s="107"/>
      <c r="DLI16" s="107"/>
      <c r="DLJ16" s="107"/>
      <c r="DLK16" s="107"/>
      <c r="DLL16" s="107"/>
      <c r="DLM16" s="107"/>
      <c r="DLN16" s="107"/>
      <c r="DLO16" s="107"/>
      <c r="DLP16" s="107"/>
      <c r="DLQ16" s="107"/>
      <c r="DLR16" s="107"/>
      <c r="DLS16" s="107"/>
      <c r="DLT16" s="107"/>
      <c r="DLU16" s="107"/>
      <c r="DLV16" s="107"/>
      <c r="DLW16" s="107"/>
      <c r="DLX16" s="107"/>
      <c r="DLY16" s="107"/>
      <c r="DLZ16" s="107"/>
      <c r="DMA16" s="107"/>
      <c r="DMB16" s="107"/>
      <c r="DMC16" s="107"/>
      <c r="DMD16" s="107"/>
      <c r="DME16" s="107"/>
      <c r="DMF16" s="107"/>
      <c r="DMG16" s="107"/>
      <c r="DMH16" s="107"/>
      <c r="DMI16" s="107"/>
      <c r="DMJ16" s="107"/>
      <c r="DMK16" s="107"/>
      <c r="DML16" s="107"/>
      <c r="DMM16" s="107"/>
      <c r="DMN16" s="107"/>
      <c r="DMO16" s="107"/>
      <c r="DMP16" s="107"/>
      <c r="DMQ16" s="107"/>
      <c r="DMR16" s="107"/>
      <c r="DMS16" s="107"/>
      <c r="DMT16" s="107"/>
      <c r="DMU16" s="107"/>
      <c r="DMV16" s="107"/>
      <c r="DMW16" s="107"/>
      <c r="DMX16" s="107"/>
      <c r="DMY16" s="107"/>
      <c r="DMZ16" s="107"/>
      <c r="DNA16" s="107"/>
      <c r="DNB16" s="107"/>
      <c r="DNC16" s="107"/>
      <c r="DND16" s="107"/>
      <c r="DNE16" s="107"/>
      <c r="DNF16" s="107"/>
      <c r="DNG16" s="107"/>
      <c r="DNH16" s="107"/>
      <c r="DNI16" s="107"/>
      <c r="DNJ16" s="107"/>
      <c r="DNK16" s="107"/>
      <c r="DNL16" s="107"/>
      <c r="DNM16" s="107"/>
      <c r="DNN16" s="107"/>
      <c r="DNO16" s="107"/>
      <c r="DNP16" s="107"/>
      <c r="DNQ16" s="107"/>
      <c r="DNR16" s="107"/>
      <c r="DNS16" s="107"/>
      <c r="DNT16" s="107"/>
      <c r="DNU16" s="107"/>
      <c r="DNV16" s="107"/>
      <c r="DNW16" s="107"/>
      <c r="DNX16" s="107"/>
      <c r="DNY16" s="107"/>
      <c r="DNZ16" s="107"/>
      <c r="DOA16" s="107"/>
      <c r="DOB16" s="107"/>
      <c r="DOC16" s="107"/>
      <c r="DOD16" s="107"/>
      <c r="DOE16" s="107"/>
      <c r="DOF16" s="107"/>
      <c r="DOG16" s="107"/>
      <c r="DOH16" s="107"/>
      <c r="DOI16" s="107"/>
      <c r="DOJ16" s="107"/>
      <c r="DOK16" s="107"/>
      <c r="DOL16" s="107"/>
      <c r="DOM16" s="107"/>
      <c r="DON16" s="107"/>
      <c r="DOO16" s="107"/>
      <c r="DOP16" s="107"/>
      <c r="DOQ16" s="107"/>
      <c r="DOR16" s="107"/>
      <c r="DOS16" s="107"/>
      <c r="DOT16" s="107"/>
      <c r="DOU16" s="107"/>
      <c r="DOV16" s="107"/>
      <c r="DOW16" s="107"/>
      <c r="DOX16" s="107"/>
      <c r="DOY16" s="107"/>
      <c r="DOZ16" s="107"/>
      <c r="DPA16" s="107"/>
      <c r="DPB16" s="107"/>
      <c r="DPC16" s="107"/>
      <c r="DPD16" s="107"/>
      <c r="DPE16" s="107"/>
      <c r="DPF16" s="107"/>
      <c r="DPG16" s="107"/>
      <c r="DPH16" s="107"/>
      <c r="DPI16" s="107"/>
      <c r="DPJ16" s="107"/>
      <c r="DPK16" s="107"/>
      <c r="DPL16" s="107"/>
      <c r="DPM16" s="107"/>
      <c r="DPN16" s="107"/>
      <c r="DPO16" s="107"/>
      <c r="DPP16" s="107"/>
      <c r="DPQ16" s="107"/>
      <c r="DPR16" s="107"/>
      <c r="DPS16" s="107"/>
      <c r="DPT16" s="107"/>
      <c r="DPU16" s="107"/>
      <c r="DPV16" s="107"/>
      <c r="DPW16" s="107"/>
      <c r="DPX16" s="107"/>
      <c r="DPY16" s="107"/>
      <c r="DPZ16" s="107"/>
      <c r="DQA16" s="107"/>
      <c r="DQB16" s="107"/>
      <c r="DQC16" s="107"/>
      <c r="DQD16" s="107"/>
      <c r="DQE16" s="107"/>
      <c r="DQF16" s="107"/>
      <c r="DQG16" s="107"/>
      <c r="DQH16" s="107"/>
      <c r="DQI16" s="107"/>
      <c r="DQJ16" s="107"/>
      <c r="DQK16" s="107"/>
      <c r="DQL16" s="107"/>
      <c r="DQM16" s="107"/>
      <c r="DQN16" s="107"/>
      <c r="DQO16" s="107"/>
      <c r="DQP16" s="107"/>
      <c r="DQQ16" s="107"/>
      <c r="DQR16" s="107"/>
      <c r="DQS16" s="107"/>
      <c r="DQT16" s="107"/>
      <c r="DQU16" s="107"/>
      <c r="DQV16" s="107"/>
      <c r="DQW16" s="107"/>
      <c r="DQX16" s="107"/>
      <c r="DQY16" s="107"/>
      <c r="DQZ16" s="107"/>
      <c r="DRA16" s="107"/>
      <c r="DRB16" s="107"/>
      <c r="DRC16" s="107"/>
      <c r="DRD16" s="107"/>
      <c r="DRE16" s="107"/>
      <c r="DRF16" s="107"/>
      <c r="DRG16" s="107"/>
      <c r="DRH16" s="107"/>
      <c r="DRI16" s="107"/>
      <c r="DRJ16" s="107"/>
      <c r="DRK16" s="107"/>
      <c r="DRL16" s="107"/>
      <c r="DRM16" s="107"/>
      <c r="DRN16" s="107"/>
      <c r="DRO16" s="107"/>
      <c r="DRP16" s="107"/>
      <c r="DRQ16" s="107"/>
      <c r="DRR16" s="107"/>
      <c r="DRS16" s="107"/>
      <c r="DRT16" s="107"/>
      <c r="DRU16" s="107"/>
      <c r="DRV16" s="107"/>
      <c r="DRW16" s="107"/>
      <c r="DRX16" s="107"/>
      <c r="DRY16" s="107"/>
      <c r="DRZ16" s="107"/>
      <c r="DSA16" s="107"/>
      <c r="DSB16" s="107"/>
      <c r="DSC16" s="107"/>
      <c r="DSD16" s="107"/>
      <c r="DSE16" s="107"/>
      <c r="DSF16" s="107"/>
      <c r="DSG16" s="107"/>
      <c r="DSH16" s="107"/>
      <c r="DSI16" s="107"/>
      <c r="DSJ16" s="107"/>
      <c r="DSK16" s="107"/>
      <c r="DSL16" s="107"/>
      <c r="DSM16" s="107"/>
      <c r="DSN16" s="107"/>
      <c r="DSO16" s="107"/>
      <c r="DSP16" s="107"/>
      <c r="DSQ16" s="107"/>
      <c r="DSR16" s="107"/>
      <c r="DSS16" s="107"/>
      <c r="DST16" s="107"/>
      <c r="DSU16" s="107"/>
      <c r="DSV16" s="107"/>
      <c r="DSW16" s="107"/>
      <c r="DSX16" s="107"/>
      <c r="DSY16" s="107"/>
      <c r="DSZ16" s="107"/>
      <c r="DTA16" s="107"/>
      <c r="DTB16" s="107"/>
      <c r="DTC16" s="107"/>
      <c r="DTD16" s="107"/>
      <c r="DTE16" s="107"/>
      <c r="DTF16" s="107"/>
      <c r="DTG16" s="107"/>
      <c r="DTH16" s="107"/>
      <c r="DTI16" s="107"/>
      <c r="DTJ16" s="107"/>
      <c r="DTK16" s="107"/>
      <c r="DTL16" s="107"/>
      <c r="DTM16" s="107"/>
      <c r="DTN16" s="107"/>
      <c r="DTO16" s="107"/>
      <c r="DTP16" s="107"/>
      <c r="DTQ16" s="107"/>
      <c r="DTR16" s="107"/>
      <c r="DTS16" s="107"/>
      <c r="DTT16" s="107"/>
      <c r="DTU16" s="107"/>
      <c r="DTV16" s="107"/>
      <c r="DTW16" s="107"/>
      <c r="DTX16" s="107"/>
      <c r="DTY16" s="107"/>
      <c r="DTZ16" s="107"/>
      <c r="DUA16" s="107"/>
      <c r="DUB16" s="107"/>
      <c r="DUC16" s="107"/>
      <c r="DUD16" s="107"/>
      <c r="DUE16" s="107"/>
      <c r="DUF16" s="107"/>
      <c r="DUG16" s="107"/>
      <c r="DUH16" s="107"/>
      <c r="DUI16" s="107"/>
      <c r="DUJ16" s="107"/>
      <c r="DUK16" s="107"/>
      <c r="DUL16" s="107"/>
      <c r="DUM16" s="107"/>
      <c r="DUN16" s="107"/>
      <c r="DUO16" s="107"/>
      <c r="DUP16" s="107"/>
      <c r="DUQ16" s="107"/>
      <c r="DUR16" s="107"/>
      <c r="DUS16" s="107"/>
      <c r="DUT16" s="107"/>
      <c r="DUU16" s="107"/>
      <c r="DUV16" s="107"/>
      <c r="DUW16" s="107"/>
      <c r="DUX16" s="107"/>
      <c r="DUY16" s="107"/>
      <c r="DUZ16" s="107"/>
      <c r="DVA16" s="107"/>
      <c r="DVB16" s="107"/>
      <c r="DVC16" s="107"/>
      <c r="DVD16" s="107"/>
      <c r="DVE16" s="107"/>
      <c r="DVF16" s="107"/>
      <c r="DVG16" s="107"/>
      <c r="DVH16" s="107"/>
      <c r="DVI16" s="107"/>
      <c r="DVJ16" s="107"/>
      <c r="DVK16" s="107"/>
      <c r="DVL16" s="107"/>
      <c r="DVM16" s="107"/>
      <c r="DVN16" s="107"/>
      <c r="DVO16" s="107"/>
      <c r="DVP16" s="107"/>
      <c r="DVQ16" s="107"/>
      <c r="DVR16" s="107"/>
      <c r="DVS16" s="107"/>
      <c r="DVT16" s="107"/>
      <c r="DVU16" s="107"/>
      <c r="DVV16" s="107"/>
      <c r="DVW16" s="107"/>
      <c r="DVX16" s="107"/>
      <c r="DVY16" s="107"/>
      <c r="DVZ16" s="107"/>
      <c r="DWA16" s="107"/>
      <c r="DWB16" s="107"/>
      <c r="DWC16" s="107"/>
      <c r="DWD16" s="107"/>
      <c r="DWE16" s="107"/>
      <c r="DWF16" s="107"/>
      <c r="DWG16" s="107"/>
      <c r="DWH16" s="107"/>
      <c r="DWI16" s="107"/>
      <c r="DWJ16" s="107"/>
      <c r="DWK16" s="107"/>
      <c r="DWL16" s="107"/>
      <c r="DWM16" s="107"/>
      <c r="DWN16" s="107"/>
      <c r="DWO16" s="107"/>
      <c r="DWP16" s="107"/>
      <c r="DWQ16" s="107"/>
      <c r="DWR16" s="107"/>
      <c r="DWS16" s="107"/>
      <c r="DWT16" s="107"/>
      <c r="DWU16" s="107"/>
      <c r="DWV16" s="107"/>
      <c r="DWW16" s="107"/>
      <c r="DWX16" s="107"/>
      <c r="DWY16" s="107"/>
      <c r="DWZ16" s="107"/>
      <c r="DXA16" s="107"/>
      <c r="DXB16" s="107"/>
      <c r="DXC16" s="107"/>
      <c r="DXD16" s="107"/>
      <c r="DXE16" s="107"/>
      <c r="DXF16" s="107"/>
      <c r="DXG16" s="107"/>
      <c r="DXH16" s="107"/>
      <c r="DXI16" s="107"/>
      <c r="DXJ16" s="107"/>
      <c r="DXK16" s="107"/>
      <c r="DXL16" s="107"/>
      <c r="DXM16" s="107"/>
      <c r="DXN16" s="107"/>
      <c r="DXO16" s="107"/>
      <c r="DXP16" s="107"/>
      <c r="DXQ16" s="107"/>
      <c r="DXR16" s="107"/>
      <c r="DXS16" s="107"/>
      <c r="DXT16" s="107"/>
      <c r="DXU16" s="107"/>
      <c r="DXV16" s="107"/>
      <c r="DXW16" s="107"/>
      <c r="DXX16" s="107"/>
      <c r="DXY16" s="107"/>
      <c r="DXZ16" s="107"/>
      <c r="DYA16" s="107"/>
      <c r="DYB16" s="107"/>
      <c r="DYC16" s="107"/>
      <c r="DYD16" s="107"/>
      <c r="DYE16" s="107"/>
      <c r="DYF16" s="107"/>
      <c r="DYG16" s="107"/>
      <c r="DYH16" s="107"/>
      <c r="DYI16" s="107"/>
      <c r="DYJ16" s="107"/>
      <c r="DYK16" s="107"/>
      <c r="DYL16" s="107"/>
      <c r="DYM16" s="107"/>
      <c r="DYN16" s="107"/>
      <c r="DYO16" s="107"/>
      <c r="DYP16" s="107"/>
      <c r="DYQ16" s="107"/>
      <c r="DYR16" s="107"/>
      <c r="DYS16" s="107"/>
      <c r="DYT16" s="107"/>
      <c r="DYU16" s="107"/>
      <c r="DYV16" s="107"/>
      <c r="DYW16" s="107"/>
      <c r="DYX16" s="107"/>
      <c r="DYY16" s="107"/>
      <c r="DYZ16" s="107"/>
      <c r="DZA16" s="107"/>
      <c r="DZB16" s="107"/>
      <c r="DZC16" s="107"/>
      <c r="DZD16" s="107"/>
      <c r="DZE16" s="107"/>
      <c r="DZF16" s="107"/>
      <c r="DZG16" s="107"/>
      <c r="DZH16" s="107"/>
      <c r="DZI16" s="107"/>
      <c r="DZJ16" s="107"/>
      <c r="DZK16" s="107"/>
      <c r="DZL16" s="107"/>
      <c r="DZM16" s="107"/>
      <c r="DZN16" s="107"/>
      <c r="DZO16" s="107"/>
      <c r="DZP16" s="107"/>
      <c r="DZQ16" s="107"/>
      <c r="DZR16" s="107"/>
      <c r="DZS16" s="107"/>
      <c r="DZT16" s="107"/>
      <c r="DZU16" s="107"/>
      <c r="DZV16" s="107"/>
      <c r="DZW16" s="107"/>
      <c r="DZX16" s="107"/>
      <c r="DZY16" s="107"/>
      <c r="DZZ16" s="107"/>
      <c r="EAA16" s="107"/>
      <c r="EAB16" s="107"/>
      <c r="EAC16" s="107"/>
      <c r="EAD16" s="107"/>
      <c r="EAE16" s="107"/>
      <c r="EAF16" s="107"/>
      <c r="EAG16" s="107"/>
      <c r="EAH16" s="107"/>
      <c r="EAI16" s="107"/>
      <c r="EAJ16" s="107"/>
      <c r="EAK16" s="107"/>
      <c r="EAL16" s="107"/>
      <c r="EAM16" s="107"/>
      <c r="EAN16" s="107"/>
      <c r="EAO16" s="107"/>
      <c r="EAP16" s="107"/>
      <c r="EAQ16" s="107"/>
      <c r="EAR16" s="107"/>
      <c r="EAS16" s="107"/>
      <c r="EAT16" s="107"/>
      <c r="EAU16" s="107"/>
      <c r="EAV16" s="107"/>
      <c r="EAW16" s="107"/>
      <c r="EAX16" s="107"/>
      <c r="EAY16" s="107"/>
      <c r="EAZ16" s="107"/>
      <c r="EBA16" s="107"/>
      <c r="EBB16" s="107"/>
      <c r="EBC16" s="107"/>
      <c r="EBD16" s="107"/>
      <c r="EBE16" s="107"/>
      <c r="EBF16" s="107"/>
      <c r="EBG16" s="107"/>
      <c r="EBH16" s="107"/>
      <c r="EBI16" s="107"/>
      <c r="EBJ16" s="107"/>
      <c r="EBK16" s="107"/>
      <c r="EBL16" s="107"/>
      <c r="EBM16" s="107"/>
      <c r="EBN16" s="107"/>
      <c r="EBO16" s="107"/>
      <c r="EBP16" s="107"/>
      <c r="EBQ16" s="107"/>
      <c r="EBR16" s="107"/>
      <c r="EBS16" s="107"/>
      <c r="EBT16" s="107"/>
      <c r="EBU16" s="107"/>
      <c r="EBV16" s="107"/>
      <c r="EBW16" s="107"/>
      <c r="EBX16" s="107"/>
      <c r="EBY16" s="107"/>
      <c r="EBZ16" s="107"/>
      <c r="ECA16" s="107"/>
      <c r="ECB16" s="107"/>
      <c r="ECC16" s="107"/>
      <c r="ECD16" s="107"/>
      <c r="ECE16" s="107"/>
      <c r="ECF16" s="107"/>
      <c r="ECG16" s="107"/>
      <c r="ECH16" s="107"/>
      <c r="ECI16" s="107"/>
      <c r="ECJ16" s="107"/>
      <c r="ECK16" s="107"/>
      <c r="ECL16" s="107"/>
      <c r="ECM16" s="107"/>
      <c r="ECN16" s="107"/>
      <c r="ECO16" s="107"/>
      <c r="ECP16" s="107"/>
      <c r="ECQ16" s="107"/>
      <c r="ECR16" s="107"/>
      <c r="ECS16" s="107"/>
      <c r="ECT16" s="107"/>
      <c r="ECU16" s="107"/>
      <c r="ECV16" s="107"/>
      <c r="ECW16" s="107"/>
      <c r="ECX16" s="107"/>
      <c r="ECY16" s="107"/>
      <c r="ECZ16" s="107"/>
      <c r="EDA16" s="107"/>
      <c r="EDB16" s="107"/>
      <c r="EDC16" s="107"/>
      <c r="EDD16" s="107"/>
      <c r="EDE16" s="107"/>
      <c r="EDF16" s="107"/>
      <c r="EDG16" s="107"/>
      <c r="EDH16" s="107"/>
      <c r="EDI16" s="107"/>
      <c r="EDJ16" s="107"/>
      <c r="EDK16" s="107"/>
      <c r="EDL16" s="107"/>
      <c r="EDM16" s="107"/>
      <c r="EDN16" s="107"/>
      <c r="EDO16" s="107"/>
      <c r="EDP16" s="107"/>
      <c r="EDQ16" s="107"/>
      <c r="EDR16" s="107"/>
      <c r="EDS16" s="107"/>
      <c r="EDT16" s="107"/>
      <c r="EDU16" s="107"/>
      <c r="EDV16" s="107"/>
      <c r="EDW16" s="107"/>
      <c r="EDX16" s="107"/>
      <c r="EDY16" s="107"/>
      <c r="EDZ16" s="107"/>
      <c r="EEA16" s="107"/>
      <c r="EEB16" s="107"/>
      <c r="EEC16" s="107"/>
      <c r="EED16" s="107"/>
      <c r="EEE16" s="107"/>
      <c r="EEF16" s="107"/>
      <c r="EEG16" s="107"/>
      <c r="EEH16" s="107"/>
      <c r="EEI16" s="107"/>
      <c r="EEJ16" s="107"/>
      <c r="EEK16" s="107"/>
      <c r="EEL16" s="107"/>
      <c r="EEM16" s="107"/>
      <c r="EEN16" s="107"/>
      <c r="EEO16" s="107"/>
      <c r="EEP16" s="107"/>
      <c r="EEQ16" s="107"/>
      <c r="EER16" s="107"/>
      <c r="EES16" s="107"/>
      <c r="EET16" s="107"/>
      <c r="EEU16" s="107"/>
      <c r="EEV16" s="107"/>
      <c r="EEW16" s="107"/>
      <c r="EEX16" s="107"/>
      <c r="EEY16" s="107"/>
      <c r="EEZ16" s="107"/>
      <c r="EFA16" s="107"/>
      <c r="EFB16" s="107"/>
      <c r="EFC16" s="107"/>
      <c r="EFD16" s="107"/>
      <c r="EFE16" s="107"/>
      <c r="EFF16" s="107"/>
      <c r="EFG16" s="107"/>
      <c r="EFH16" s="107"/>
      <c r="EFI16" s="107"/>
      <c r="EFJ16" s="107"/>
      <c r="EFK16" s="107"/>
      <c r="EFL16" s="107"/>
      <c r="EFM16" s="107"/>
      <c r="EFN16" s="107"/>
      <c r="EFO16" s="107"/>
      <c r="EFP16" s="107"/>
      <c r="EFQ16" s="107"/>
      <c r="EFR16" s="107"/>
      <c r="EFS16" s="107"/>
      <c r="EFT16" s="107"/>
      <c r="EFU16" s="107"/>
      <c r="EFV16" s="107"/>
      <c r="EFW16" s="107"/>
      <c r="EFX16" s="107"/>
      <c r="EFY16" s="107"/>
      <c r="EFZ16" s="107"/>
      <c r="EGA16" s="107"/>
      <c r="EGB16" s="107"/>
      <c r="EGC16" s="107"/>
      <c r="EGD16" s="107"/>
      <c r="EGE16" s="107"/>
      <c r="EGF16" s="107"/>
      <c r="EGG16" s="107"/>
      <c r="EGH16" s="107"/>
      <c r="EGI16" s="107"/>
      <c r="EGJ16" s="107"/>
      <c r="EGK16" s="107"/>
      <c r="EGL16" s="107"/>
      <c r="EGM16" s="107"/>
      <c r="EGN16" s="107"/>
      <c r="EGO16" s="107"/>
      <c r="EGP16" s="107"/>
      <c r="EGQ16" s="107"/>
      <c r="EGR16" s="107"/>
      <c r="EGS16" s="107"/>
      <c r="EGT16" s="107"/>
      <c r="EGU16" s="107"/>
      <c r="EGV16" s="107"/>
      <c r="EGW16" s="107"/>
      <c r="EGX16" s="107"/>
      <c r="EGY16" s="107"/>
      <c r="EGZ16" s="107"/>
      <c r="EHA16" s="107"/>
      <c r="EHB16" s="107"/>
      <c r="EHC16" s="107"/>
      <c r="EHD16" s="107"/>
      <c r="EHE16" s="107"/>
      <c r="EHF16" s="107"/>
      <c r="EHG16" s="107"/>
      <c r="EHH16" s="107"/>
      <c r="EHI16" s="107"/>
      <c r="EHJ16" s="107"/>
      <c r="EHK16" s="107"/>
      <c r="EHL16" s="107"/>
      <c r="EHM16" s="107"/>
      <c r="EHN16" s="107"/>
      <c r="EHO16" s="107"/>
      <c r="EHP16" s="107"/>
      <c r="EHQ16" s="107"/>
      <c r="EHR16" s="107"/>
      <c r="EHS16" s="107"/>
      <c r="EHT16" s="107"/>
      <c r="EHU16" s="107"/>
      <c r="EHV16" s="107"/>
      <c r="EHW16" s="107"/>
      <c r="EHX16" s="107"/>
      <c r="EHY16" s="107"/>
      <c r="EHZ16" s="107"/>
      <c r="EIA16" s="107"/>
      <c r="EIB16" s="107"/>
      <c r="EIC16" s="107"/>
      <c r="EID16" s="107"/>
      <c r="EIE16" s="107"/>
      <c r="EIF16" s="107"/>
      <c r="EIG16" s="107"/>
      <c r="EIH16" s="107"/>
      <c r="EII16" s="107"/>
      <c r="EIJ16" s="107"/>
      <c r="EIK16" s="107"/>
      <c r="EIL16" s="107"/>
      <c r="EIM16" s="107"/>
      <c r="EIN16" s="107"/>
      <c r="EIO16" s="107"/>
      <c r="EIP16" s="107"/>
      <c r="EIQ16" s="107"/>
      <c r="EIR16" s="107"/>
      <c r="EIS16" s="107"/>
      <c r="EIT16" s="107"/>
      <c r="EIU16" s="107"/>
      <c r="EIV16" s="107"/>
      <c r="EIW16" s="107"/>
      <c r="EIX16" s="107"/>
      <c r="EIY16" s="107"/>
      <c r="EIZ16" s="107"/>
      <c r="EJA16" s="107"/>
      <c r="EJB16" s="107"/>
      <c r="EJC16" s="107"/>
      <c r="EJD16" s="107"/>
      <c r="EJE16" s="107"/>
      <c r="EJF16" s="107"/>
      <c r="EJG16" s="107"/>
      <c r="EJH16" s="107"/>
      <c r="EJI16" s="107"/>
      <c r="EJJ16" s="107"/>
      <c r="EJK16" s="107"/>
      <c r="EJL16" s="107"/>
      <c r="EJM16" s="107"/>
      <c r="EJN16" s="107"/>
      <c r="EJO16" s="107"/>
      <c r="EJP16" s="107"/>
      <c r="EJQ16" s="107"/>
      <c r="EJR16" s="107"/>
      <c r="EJS16" s="107"/>
      <c r="EJT16" s="107"/>
      <c r="EJU16" s="107"/>
      <c r="EJV16" s="107"/>
      <c r="EJW16" s="107"/>
      <c r="EJX16" s="107"/>
      <c r="EJY16" s="107"/>
      <c r="EJZ16" s="107"/>
      <c r="EKA16" s="107"/>
      <c r="EKB16" s="107"/>
      <c r="EKC16" s="107"/>
      <c r="EKD16" s="107"/>
      <c r="EKE16" s="107"/>
      <c r="EKF16" s="107"/>
      <c r="EKG16" s="107"/>
      <c r="EKH16" s="107"/>
      <c r="EKI16" s="107"/>
      <c r="EKJ16" s="107"/>
      <c r="EKK16" s="107"/>
      <c r="EKL16" s="107"/>
      <c r="EKM16" s="107"/>
      <c r="EKN16" s="107"/>
      <c r="EKO16" s="107"/>
      <c r="EKP16" s="107"/>
      <c r="EKQ16" s="107"/>
      <c r="EKR16" s="107"/>
      <c r="EKS16" s="107"/>
      <c r="EKT16" s="107"/>
      <c r="EKU16" s="107"/>
      <c r="EKV16" s="107"/>
      <c r="EKW16" s="107"/>
      <c r="EKX16" s="107"/>
      <c r="EKY16" s="107"/>
      <c r="EKZ16" s="107"/>
      <c r="ELA16" s="107"/>
      <c r="ELB16" s="107"/>
      <c r="ELC16" s="107"/>
      <c r="ELD16" s="107"/>
      <c r="ELE16" s="107"/>
      <c r="ELF16" s="107"/>
      <c r="ELG16" s="107"/>
      <c r="ELH16" s="107"/>
      <c r="ELI16" s="107"/>
      <c r="ELJ16" s="107"/>
      <c r="ELK16" s="107"/>
      <c r="ELL16" s="107"/>
      <c r="ELM16" s="107"/>
      <c r="ELN16" s="107"/>
      <c r="ELO16" s="107"/>
      <c r="ELP16" s="107"/>
      <c r="ELQ16" s="107"/>
      <c r="ELR16" s="107"/>
      <c r="ELS16" s="107"/>
      <c r="ELT16" s="107"/>
      <c r="ELU16" s="107"/>
      <c r="ELV16" s="107"/>
      <c r="ELW16" s="107"/>
      <c r="ELX16" s="107"/>
      <c r="ELY16" s="107"/>
      <c r="ELZ16" s="107"/>
      <c r="EMA16" s="107"/>
      <c r="EMB16" s="107"/>
      <c r="EMC16" s="107"/>
      <c r="EMD16" s="107"/>
      <c r="EME16" s="107"/>
      <c r="EMF16" s="107"/>
      <c r="EMG16" s="107"/>
      <c r="EMH16" s="107"/>
      <c r="EMI16" s="107"/>
      <c r="EMJ16" s="107"/>
      <c r="EMK16" s="107"/>
      <c r="EML16" s="107"/>
      <c r="EMM16" s="107"/>
      <c r="EMN16" s="107"/>
      <c r="EMO16" s="107"/>
      <c r="EMP16" s="107"/>
      <c r="EMQ16" s="107"/>
      <c r="EMR16" s="107"/>
      <c r="EMS16" s="107"/>
      <c r="EMT16" s="107"/>
      <c r="EMU16" s="107"/>
      <c r="EMV16" s="107"/>
      <c r="EMW16" s="107"/>
      <c r="EMX16" s="107"/>
      <c r="EMY16" s="107"/>
      <c r="EMZ16" s="107"/>
      <c r="ENA16" s="107"/>
      <c r="ENB16" s="107"/>
      <c r="ENC16" s="107"/>
      <c r="END16" s="107"/>
      <c r="ENE16" s="107"/>
      <c r="ENF16" s="107"/>
      <c r="ENG16" s="107"/>
      <c r="ENH16" s="107"/>
      <c r="ENI16" s="107"/>
      <c r="ENJ16" s="107"/>
      <c r="ENK16" s="107"/>
      <c r="ENL16" s="107"/>
      <c r="ENM16" s="107"/>
      <c r="ENN16" s="107"/>
      <c r="ENO16" s="107"/>
      <c r="ENP16" s="107"/>
      <c r="ENQ16" s="107"/>
      <c r="ENR16" s="107"/>
      <c r="ENS16" s="107"/>
      <c r="ENT16" s="107"/>
      <c r="ENU16" s="107"/>
      <c r="ENV16" s="107"/>
      <c r="ENW16" s="107"/>
      <c r="ENX16" s="107"/>
      <c r="ENY16" s="107"/>
      <c r="ENZ16" s="107"/>
      <c r="EOA16" s="107"/>
      <c r="EOB16" s="107"/>
      <c r="EOC16" s="107"/>
      <c r="EOD16" s="107"/>
      <c r="EOE16" s="107"/>
      <c r="EOF16" s="107"/>
      <c r="EOG16" s="107"/>
      <c r="EOH16" s="107"/>
      <c r="EOI16" s="107"/>
      <c r="EOJ16" s="107"/>
      <c r="EOK16" s="107"/>
      <c r="EOL16" s="107"/>
      <c r="EOM16" s="107"/>
      <c r="EON16" s="107"/>
      <c r="EOO16" s="107"/>
      <c r="EOP16" s="107"/>
      <c r="EOQ16" s="107"/>
      <c r="EOR16" s="107"/>
      <c r="EOS16" s="107"/>
      <c r="EOT16" s="107"/>
      <c r="EOU16" s="107"/>
      <c r="EOV16" s="107"/>
      <c r="EOW16" s="107"/>
      <c r="EOX16" s="107"/>
      <c r="EOY16" s="107"/>
      <c r="EOZ16" s="107"/>
      <c r="EPA16" s="107"/>
      <c r="EPB16" s="107"/>
      <c r="EPC16" s="107"/>
      <c r="EPD16" s="107"/>
      <c r="EPE16" s="107"/>
      <c r="EPF16" s="107"/>
      <c r="EPG16" s="107"/>
      <c r="EPH16" s="107"/>
      <c r="EPI16" s="107"/>
      <c r="EPJ16" s="107"/>
      <c r="EPK16" s="107"/>
      <c r="EPL16" s="107"/>
      <c r="EPM16" s="107"/>
      <c r="EPN16" s="107"/>
      <c r="EPO16" s="107"/>
      <c r="EPP16" s="107"/>
      <c r="EPQ16" s="107"/>
      <c r="EPR16" s="107"/>
      <c r="EPS16" s="107"/>
      <c r="EPT16" s="107"/>
      <c r="EPU16" s="107"/>
      <c r="EPV16" s="107"/>
      <c r="EPW16" s="107"/>
      <c r="EPX16" s="107"/>
      <c r="EPY16" s="107"/>
      <c r="EPZ16" s="107"/>
      <c r="EQA16" s="107"/>
      <c r="EQB16" s="107"/>
      <c r="EQC16" s="107"/>
      <c r="EQD16" s="107"/>
      <c r="EQE16" s="107"/>
      <c r="EQF16" s="107"/>
      <c r="EQG16" s="107"/>
      <c r="EQH16" s="107"/>
      <c r="EQI16" s="107"/>
      <c r="EQJ16" s="107"/>
      <c r="EQK16" s="107"/>
      <c r="EQL16" s="107"/>
      <c r="EQM16" s="107"/>
      <c r="EQN16" s="107"/>
      <c r="EQO16" s="107"/>
      <c r="EQP16" s="107"/>
      <c r="EQQ16" s="107"/>
      <c r="EQR16" s="107"/>
      <c r="EQS16" s="107"/>
      <c r="EQT16" s="107"/>
      <c r="EQU16" s="107"/>
      <c r="EQV16" s="107"/>
      <c r="EQW16" s="107"/>
      <c r="EQX16" s="107"/>
      <c r="EQY16" s="107"/>
      <c r="EQZ16" s="107"/>
      <c r="ERA16" s="107"/>
      <c r="ERB16" s="107"/>
      <c r="ERC16" s="107"/>
      <c r="ERD16" s="107"/>
      <c r="ERE16" s="107"/>
      <c r="ERF16" s="107"/>
      <c r="ERG16" s="107"/>
      <c r="ERH16" s="107"/>
      <c r="ERI16" s="107"/>
      <c r="ERJ16" s="107"/>
      <c r="ERK16" s="107"/>
      <c r="ERL16" s="107"/>
      <c r="ERM16" s="107"/>
      <c r="ERN16" s="107"/>
      <c r="ERO16" s="107"/>
      <c r="ERP16" s="107"/>
      <c r="ERQ16" s="107"/>
      <c r="ERR16" s="107"/>
      <c r="ERS16" s="107"/>
      <c r="ERT16" s="107"/>
      <c r="ERU16" s="107"/>
      <c r="ERV16" s="107"/>
      <c r="ERW16" s="107"/>
      <c r="ERX16" s="107"/>
      <c r="ERY16" s="107"/>
      <c r="ERZ16" s="107"/>
      <c r="ESA16" s="107"/>
      <c r="ESB16" s="107"/>
      <c r="ESC16" s="107"/>
      <c r="ESD16" s="107"/>
      <c r="ESE16" s="107"/>
      <c r="ESF16" s="107"/>
      <c r="ESG16" s="107"/>
      <c r="ESH16" s="107"/>
      <c r="ESI16" s="107"/>
      <c r="ESJ16" s="107"/>
      <c r="ESK16" s="107"/>
      <c r="ESL16" s="107"/>
      <c r="ESM16" s="107"/>
      <c r="ESN16" s="107"/>
      <c r="ESO16" s="107"/>
      <c r="ESP16" s="107"/>
      <c r="ESQ16" s="107"/>
      <c r="ESR16" s="107"/>
      <c r="ESS16" s="107"/>
      <c r="EST16" s="107"/>
      <c r="ESU16" s="107"/>
      <c r="ESV16" s="107"/>
      <c r="ESW16" s="107"/>
      <c r="ESX16" s="107"/>
      <c r="ESY16" s="107"/>
      <c r="ESZ16" s="107"/>
      <c r="ETA16" s="107"/>
      <c r="ETB16" s="107"/>
      <c r="ETC16" s="107"/>
      <c r="ETD16" s="107"/>
      <c r="ETE16" s="107"/>
      <c r="ETF16" s="107"/>
      <c r="ETG16" s="107"/>
      <c r="ETH16" s="107"/>
      <c r="ETI16" s="107"/>
      <c r="ETJ16" s="107"/>
      <c r="ETK16" s="107"/>
      <c r="ETL16" s="107"/>
      <c r="ETM16" s="107"/>
      <c r="ETN16" s="107"/>
      <c r="ETO16" s="107"/>
      <c r="ETP16" s="107"/>
      <c r="ETQ16" s="107"/>
      <c r="ETR16" s="107"/>
      <c r="ETS16" s="107"/>
      <c r="ETT16" s="107"/>
      <c r="ETU16" s="107"/>
      <c r="ETV16" s="107"/>
      <c r="ETW16" s="107"/>
      <c r="ETX16" s="107"/>
      <c r="ETY16" s="107"/>
      <c r="ETZ16" s="107"/>
      <c r="EUA16" s="107"/>
      <c r="EUB16" s="107"/>
      <c r="EUC16" s="107"/>
      <c r="EUD16" s="107"/>
      <c r="EUE16" s="107"/>
      <c r="EUF16" s="107"/>
      <c r="EUG16" s="107"/>
      <c r="EUH16" s="107"/>
      <c r="EUI16" s="107"/>
      <c r="EUJ16" s="107"/>
      <c r="EUK16" s="107"/>
      <c r="EUL16" s="107"/>
      <c r="EUM16" s="107"/>
      <c r="EUN16" s="107"/>
      <c r="EUO16" s="107"/>
      <c r="EUP16" s="107"/>
      <c r="EUQ16" s="107"/>
      <c r="EUR16" s="107"/>
      <c r="EUS16" s="107"/>
      <c r="EUT16" s="107"/>
      <c r="EUU16" s="107"/>
      <c r="EUV16" s="107"/>
      <c r="EUW16" s="107"/>
      <c r="EUX16" s="107"/>
      <c r="EUY16" s="107"/>
      <c r="EUZ16" s="107"/>
      <c r="EVA16" s="107"/>
      <c r="EVB16" s="107"/>
      <c r="EVC16" s="107"/>
      <c r="EVD16" s="107"/>
      <c r="EVE16" s="107"/>
      <c r="EVF16" s="107"/>
      <c r="EVG16" s="107"/>
      <c r="EVH16" s="107"/>
      <c r="EVI16" s="107"/>
      <c r="EVJ16" s="107"/>
      <c r="EVK16" s="107"/>
      <c r="EVL16" s="107"/>
      <c r="EVM16" s="107"/>
      <c r="EVN16" s="107"/>
      <c r="EVO16" s="107"/>
      <c r="EVP16" s="107"/>
      <c r="EVQ16" s="107"/>
      <c r="EVR16" s="107"/>
      <c r="EVS16" s="107"/>
      <c r="EVT16" s="107"/>
      <c r="EVU16" s="107"/>
      <c r="EVV16" s="107"/>
      <c r="EVW16" s="107"/>
      <c r="EVX16" s="107"/>
      <c r="EVY16" s="107"/>
      <c r="EVZ16" s="107"/>
      <c r="EWA16" s="107"/>
      <c r="EWB16" s="107"/>
      <c r="EWC16" s="107"/>
      <c r="EWD16" s="107"/>
      <c r="EWE16" s="107"/>
      <c r="EWF16" s="107"/>
      <c r="EWG16" s="107"/>
      <c r="EWH16" s="107"/>
      <c r="EWI16" s="107"/>
      <c r="EWJ16" s="107"/>
      <c r="EWK16" s="107"/>
      <c r="EWL16" s="107"/>
      <c r="EWM16" s="107"/>
      <c r="EWN16" s="107"/>
      <c r="EWO16" s="107"/>
      <c r="EWP16" s="107"/>
      <c r="EWQ16" s="107"/>
      <c r="EWR16" s="107"/>
      <c r="EWS16" s="107"/>
      <c r="EWT16" s="107"/>
      <c r="EWU16" s="107"/>
      <c r="EWV16" s="107"/>
      <c r="EWW16" s="107"/>
      <c r="EWX16" s="107"/>
      <c r="EWY16" s="107"/>
      <c r="EWZ16" s="107"/>
      <c r="EXA16" s="107"/>
      <c r="EXB16" s="107"/>
      <c r="EXC16" s="107"/>
      <c r="EXD16" s="107"/>
      <c r="EXE16" s="107"/>
      <c r="EXF16" s="107"/>
      <c r="EXG16" s="107"/>
      <c r="EXH16" s="107"/>
      <c r="EXI16" s="107"/>
      <c r="EXJ16" s="107"/>
      <c r="EXK16" s="107"/>
      <c r="EXL16" s="107"/>
      <c r="EXM16" s="107"/>
      <c r="EXN16" s="107"/>
      <c r="EXO16" s="107"/>
      <c r="EXP16" s="107"/>
      <c r="EXQ16" s="107"/>
      <c r="EXR16" s="107"/>
      <c r="EXS16" s="107"/>
      <c r="EXT16" s="107"/>
      <c r="EXU16" s="107"/>
      <c r="EXV16" s="107"/>
      <c r="EXW16" s="107"/>
      <c r="EXX16" s="107"/>
      <c r="EXY16" s="107"/>
      <c r="EXZ16" s="107"/>
      <c r="EYA16" s="107"/>
      <c r="EYB16" s="107"/>
      <c r="EYC16" s="107"/>
      <c r="EYD16" s="107"/>
      <c r="EYE16" s="107"/>
      <c r="EYF16" s="107"/>
      <c r="EYG16" s="107"/>
      <c r="EYH16" s="107"/>
      <c r="EYI16" s="107"/>
      <c r="EYJ16" s="107"/>
      <c r="EYK16" s="107"/>
      <c r="EYL16" s="107"/>
      <c r="EYM16" s="107"/>
      <c r="EYN16" s="107"/>
      <c r="EYO16" s="107"/>
      <c r="EYP16" s="107"/>
      <c r="EYQ16" s="107"/>
      <c r="EYR16" s="107"/>
      <c r="EYS16" s="107"/>
      <c r="EYT16" s="107"/>
      <c r="EYU16" s="107"/>
      <c r="EYV16" s="107"/>
      <c r="EYW16" s="107"/>
      <c r="EYX16" s="107"/>
      <c r="EYY16" s="107"/>
      <c r="EYZ16" s="107"/>
      <c r="EZA16" s="107"/>
      <c r="EZB16" s="107"/>
      <c r="EZC16" s="107"/>
      <c r="EZD16" s="107"/>
      <c r="EZE16" s="107"/>
      <c r="EZF16" s="107"/>
      <c r="EZG16" s="107"/>
      <c r="EZH16" s="107"/>
      <c r="EZI16" s="107"/>
      <c r="EZJ16" s="107"/>
      <c r="EZK16" s="107"/>
      <c r="EZL16" s="107"/>
      <c r="EZM16" s="107"/>
      <c r="EZN16" s="107"/>
      <c r="EZO16" s="107"/>
      <c r="EZP16" s="107"/>
      <c r="EZQ16" s="107"/>
      <c r="EZR16" s="107"/>
      <c r="EZS16" s="107"/>
      <c r="EZT16" s="107"/>
      <c r="EZU16" s="107"/>
      <c r="EZV16" s="107"/>
      <c r="EZW16" s="107"/>
      <c r="EZX16" s="107"/>
      <c r="EZY16" s="107"/>
      <c r="EZZ16" s="107"/>
      <c r="FAA16" s="107"/>
      <c r="FAB16" s="107"/>
      <c r="FAC16" s="107"/>
      <c r="FAD16" s="107"/>
      <c r="FAE16" s="107"/>
      <c r="FAF16" s="107"/>
      <c r="FAG16" s="107"/>
      <c r="FAH16" s="107"/>
      <c r="FAI16" s="107"/>
      <c r="FAJ16" s="107"/>
      <c r="FAK16" s="107"/>
      <c r="FAL16" s="107"/>
      <c r="FAM16" s="107"/>
      <c r="FAN16" s="107"/>
      <c r="FAO16" s="107"/>
      <c r="FAP16" s="107"/>
      <c r="FAQ16" s="107"/>
      <c r="FAR16" s="107"/>
      <c r="FAS16" s="107"/>
      <c r="FAT16" s="107"/>
      <c r="FAU16" s="107"/>
      <c r="FAV16" s="107"/>
      <c r="FAW16" s="107"/>
      <c r="FAX16" s="107"/>
      <c r="FAY16" s="107"/>
      <c r="FAZ16" s="107"/>
      <c r="FBA16" s="107"/>
      <c r="FBB16" s="107"/>
      <c r="FBC16" s="107"/>
      <c r="FBD16" s="107"/>
      <c r="FBE16" s="107"/>
      <c r="FBF16" s="107"/>
      <c r="FBG16" s="107"/>
      <c r="FBH16" s="107"/>
      <c r="FBI16" s="107"/>
      <c r="FBJ16" s="107"/>
      <c r="FBK16" s="107"/>
      <c r="FBL16" s="107"/>
      <c r="FBM16" s="107"/>
      <c r="FBN16" s="107"/>
      <c r="FBO16" s="107"/>
      <c r="FBP16" s="107"/>
      <c r="FBQ16" s="107"/>
      <c r="FBR16" s="107"/>
      <c r="FBS16" s="107"/>
      <c r="FBT16" s="107"/>
      <c r="FBU16" s="107"/>
      <c r="FBV16" s="107"/>
      <c r="FBW16" s="107"/>
      <c r="FBX16" s="107"/>
      <c r="FBY16" s="107"/>
      <c r="FBZ16" s="107"/>
      <c r="FCA16" s="107"/>
      <c r="FCB16" s="107"/>
      <c r="FCC16" s="107"/>
      <c r="FCD16" s="107"/>
      <c r="FCE16" s="107"/>
      <c r="FCF16" s="107"/>
      <c r="FCG16" s="107"/>
      <c r="FCH16" s="107"/>
      <c r="FCI16" s="107"/>
      <c r="FCJ16" s="107"/>
      <c r="FCK16" s="107"/>
      <c r="FCL16" s="107"/>
      <c r="FCM16" s="107"/>
      <c r="FCN16" s="107"/>
      <c r="FCO16" s="107"/>
      <c r="FCP16" s="107"/>
      <c r="FCQ16" s="107"/>
      <c r="FCR16" s="107"/>
      <c r="FCS16" s="107"/>
      <c r="FCT16" s="107"/>
      <c r="FCU16" s="107"/>
      <c r="FCV16" s="107"/>
      <c r="FCW16" s="107"/>
      <c r="FCX16" s="107"/>
      <c r="FCY16" s="107"/>
      <c r="FCZ16" s="107"/>
      <c r="FDA16" s="107"/>
      <c r="FDB16" s="107"/>
      <c r="FDC16" s="107"/>
      <c r="FDD16" s="107"/>
      <c r="FDE16" s="107"/>
      <c r="FDF16" s="107"/>
      <c r="FDG16" s="107"/>
      <c r="FDH16" s="107"/>
      <c r="FDI16" s="107"/>
      <c r="FDJ16" s="107"/>
      <c r="FDK16" s="107"/>
      <c r="FDL16" s="107"/>
      <c r="FDM16" s="107"/>
      <c r="FDN16" s="107"/>
      <c r="FDO16" s="107"/>
      <c r="FDP16" s="107"/>
      <c r="FDQ16" s="107"/>
      <c r="FDR16" s="107"/>
      <c r="FDS16" s="107"/>
      <c r="FDT16" s="107"/>
      <c r="FDU16" s="107"/>
      <c r="FDV16" s="107"/>
      <c r="FDW16" s="107"/>
      <c r="FDX16" s="107"/>
      <c r="FDY16" s="107"/>
      <c r="FDZ16" s="107"/>
      <c r="FEA16" s="107"/>
      <c r="FEB16" s="107"/>
      <c r="FEC16" s="107"/>
      <c r="FED16" s="107"/>
      <c r="FEE16" s="107"/>
      <c r="FEF16" s="107"/>
      <c r="FEG16" s="107"/>
      <c r="FEH16" s="107"/>
      <c r="FEI16" s="107"/>
      <c r="FEJ16" s="107"/>
      <c r="FEK16" s="107"/>
      <c r="FEL16" s="107"/>
      <c r="FEM16" s="107"/>
      <c r="FEN16" s="107"/>
      <c r="FEO16" s="107"/>
      <c r="FEP16" s="107"/>
      <c r="FEQ16" s="107"/>
      <c r="FER16" s="107"/>
      <c r="FES16" s="107"/>
      <c r="FET16" s="107"/>
      <c r="FEU16" s="107"/>
      <c r="FEV16" s="107"/>
      <c r="FEW16" s="107"/>
      <c r="FEX16" s="107"/>
      <c r="FEY16" s="107"/>
      <c r="FEZ16" s="107"/>
      <c r="FFA16" s="107"/>
      <c r="FFB16" s="107"/>
      <c r="FFC16" s="107"/>
      <c r="FFD16" s="107"/>
      <c r="FFE16" s="107"/>
      <c r="FFF16" s="107"/>
      <c r="FFG16" s="107"/>
      <c r="FFH16" s="107"/>
      <c r="FFI16" s="107"/>
      <c r="FFJ16" s="107"/>
      <c r="FFK16" s="107"/>
      <c r="FFL16" s="107"/>
      <c r="FFM16" s="107"/>
      <c r="FFN16" s="107"/>
      <c r="FFO16" s="107"/>
      <c r="FFP16" s="107"/>
      <c r="FFQ16" s="107"/>
      <c r="FFR16" s="107"/>
      <c r="FFS16" s="107"/>
      <c r="FFT16" s="107"/>
      <c r="FFU16" s="107"/>
      <c r="FFV16" s="107"/>
      <c r="FFW16" s="107"/>
      <c r="FFX16" s="107"/>
      <c r="FFY16" s="107"/>
      <c r="FFZ16" s="107"/>
      <c r="FGA16" s="107"/>
      <c r="FGB16" s="107"/>
      <c r="FGC16" s="107"/>
      <c r="FGD16" s="107"/>
      <c r="FGE16" s="107"/>
      <c r="FGF16" s="107"/>
      <c r="FGG16" s="107"/>
      <c r="FGH16" s="107"/>
      <c r="FGI16" s="107"/>
      <c r="FGJ16" s="107"/>
      <c r="FGK16" s="107"/>
      <c r="FGL16" s="107"/>
      <c r="FGM16" s="107"/>
      <c r="FGN16" s="107"/>
      <c r="FGO16" s="107"/>
      <c r="FGP16" s="107"/>
      <c r="FGQ16" s="107"/>
      <c r="FGR16" s="107"/>
      <c r="FGS16" s="107"/>
      <c r="FGT16" s="107"/>
      <c r="FGU16" s="107"/>
      <c r="FGV16" s="107"/>
      <c r="FGW16" s="107"/>
      <c r="FGX16" s="107"/>
      <c r="FGY16" s="107"/>
      <c r="FGZ16" s="107"/>
      <c r="FHA16" s="107"/>
      <c r="FHB16" s="107"/>
      <c r="FHC16" s="107"/>
      <c r="FHD16" s="107"/>
      <c r="FHE16" s="107"/>
      <c r="FHF16" s="107"/>
      <c r="FHG16" s="107"/>
      <c r="FHH16" s="107"/>
      <c r="FHI16" s="107"/>
      <c r="FHJ16" s="107"/>
      <c r="FHK16" s="107"/>
      <c r="FHL16" s="107"/>
      <c r="FHM16" s="107"/>
      <c r="FHN16" s="107"/>
      <c r="FHO16" s="107"/>
      <c r="FHP16" s="107"/>
      <c r="FHQ16" s="107"/>
      <c r="FHR16" s="107"/>
      <c r="FHS16" s="107"/>
      <c r="FHT16" s="107"/>
      <c r="FHU16" s="107"/>
      <c r="FHV16" s="107"/>
      <c r="FHW16" s="107"/>
      <c r="FHX16" s="107"/>
      <c r="FHY16" s="107"/>
      <c r="FHZ16" s="107"/>
      <c r="FIA16" s="107"/>
      <c r="FIB16" s="107"/>
      <c r="FIC16" s="107"/>
      <c r="FID16" s="107"/>
      <c r="FIE16" s="107"/>
      <c r="FIF16" s="107"/>
      <c r="FIG16" s="107"/>
      <c r="FIH16" s="107"/>
      <c r="FII16" s="107"/>
      <c r="FIJ16" s="107"/>
      <c r="FIK16" s="107"/>
      <c r="FIL16" s="107"/>
      <c r="FIM16" s="107"/>
      <c r="FIN16" s="107"/>
      <c r="FIO16" s="107"/>
      <c r="FIP16" s="107"/>
      <c r="FIQ16" s="107"/>
      <c r="FIR16" s="107"/>
      <c r="FIS16" s="107"/>
      <c r="FIT16" s="107"/>
      <c r="FIU16" s="107"/>
      <c r="FIV16" s="107"/>
      <c r="FIW16" s="107"/>
      <c r="FIX16" s="107"/>
      <c r="FIY16" s="107"/>
      <c r="FIZ16" s="107"/>
      <c r="FJA16" s="107"/>
      <c r="FJB16" s="107"/>
      <c r="FJC16" s="107"/>
      <c r="FJD16" s="107"/>
      <c r="FJE16" s="107"/>
      <c r="FJF16" s="107"/>
      <c r="FJG16" s="107"/>
      <c r="FJH16" s="107"/>
      <c r="FJI16" s="107"/>
      <c r="FJJ16" s="107"/>
      <c r="FJK16" s="107"/>
      <c r="FJL16" s="107"/>
      <c r="FJM16" s="107"/>
      <c r="FJN16" s="107"/>
      <c r="FJO16" s="107"/>
      <c r="FJP16" s="107"/>
      <c r="FJQ16" s="107"/>
      <c r="FJR16" s="107"/>
      <c r="FJS16" s="107"/>
      <c r="FJT16" s="107"/>
      <c r="FJU16" s="107"/>
      <c r="FJV16" s="107"/>
      <c r="FJW16" s="107"/>
      <c r="FJX16" s="107"/>
      <c r="FJY16" s="107"/>
      <c r="FJZ16" s="107"/>
      <c r="FKA16" s="107"/>
      <c r="FKB16" s="107"/>
      <c r="FKC16" s="107"/>
      <c r="FKD16" s="107"/>
      <c r="FKE16" s="107"/>
      <c r="FKF16" s="107"/>
      <c r="FKG16" s="107"/>
      <c r="FKH16" s="107"/>
      <c r="FKI16" s="107"/>
      <c r="FKJ16" s="107"/>
      <c r="FKK16" s="107"/>
      <c r="FKL16" s="107"/>
      <c r="FKM16" s="107"/>
      <c r="FKN16" s="107"/>
      <c r="FKO16" s="107"/>
      <c r="FKP16" s="107"/>
      <c r="FKQ16" s="107"/>
      <c r="FKR16" s="107"/>
      <c r="FKS16" s="107"/>
      <c r="FKT16" s="107"/>
      <c r="FKU16" s="107"/>
      <c r="FKV16" s="107"/>
      <c r="FKW16" s="107"/>
      <c r="FKX16" s="107"/>
      <c r="FKY16" s="107"/>
      <c r="FKZ16" s="107"/>
      <c r="FLA16" s="107"/>
      <c r="FLB16" s="107"/>
      <c r="FLC16" s="107"/>
      <c r="FLD16" s="107"/>
      <c r="FLE16" s="107"/>
      <c r="FLF16" s="107"/>
      <c r="FLG16" s="107"/>
      <c r="FLH16" s="107"/>
      <c r="FLI16" s="107"/>
      <c r="FLJ16" s="107"/>
      <c r="FLK16" s="107"/>
      <c r="FLL16" s="107"/>
      <c r="FLM16" s="107"/>
      <c r="FLN16" s="107"/>
      <c r="FLO16" s="107"/>
      <c r="FLP16" s="107"/>
      <c r="FLQ16" s="107"/>
      <c r="FLR16" s="107"/>
      <c r="FLS16" s="107"/>
      <c r="FLT16" s="107"/>
      <c r="FLU16" s="107"/>
      <c r="FLV16" s="107"/>
      <c r="FLW16" s="107"/>
      <c r="FLX16" s="107"/>
      <c r="FLY16" s="107"/>
      <c r="FLZ16" s="107"/>
      <c r="FMA16" s="107"/>
      <c r="FMB16" s="107"/>
      <c r="FMC16" s="107"/>
      <c r="FMD16" s="107"/>
      <c r="FME16" s="107"/>
      <c r="FMF16" s="107"/>
      <c r="FMG16" s="107"/>
      <c r="FMH16" s="107"/>
      <c r="FMI16" s="107"/>
      <c r="FMJ16" s="107"/>
      <c r="FMK16" s="107"/>
      <c r="FML16" s="107"/>
      <c r="FMM16" s="107"/>
      <c r="FMN16" s="107"/>
      <c r="FMO16" s="107"/>
      <c r="FMP16" s="107"/>
      <c r="FMQ16" s="107"/>
      <c r="FMR16" s="107"/>
      <c r="FMS16" s="107"/>
      <c r="FMT16" s="107"/>
      <c r="FMU16" s="107"/>
      <c r="FMV16" s="107"/>
      <c r="FMW16" s="107"/>
      <c r="FMX16" s="107"/>
      <c r="FMY16" s="107"/>
      <c r="FMZ16" s="107"/>
      <c r="FNA16" s="107"/>
      <c r="FNB16" s="107"/>
      <c r="FNC16" s="107"/>
      <c r="FND16" s="107"/>
      <c r="FNE16" s="107"/>
      <c r="FNF16" s="107"/>
      <c r="FNG16" s="107"/>
      <c r="FNH16" s="107"/>
      <c r="FNI16" s="107"/>
      <c r="FNJ16" s="107"/>
      <c r="FNK16" s="107"/>
      <c r="FNL16" s="107"/>
      <c r="FNM16" s="107"/>
      <c r="FNN16" s="107"/>
      <c r="FNO16" s="107"/>
      <c r="FNP16" s="107"/>
      <c r="FNQ16" s="107"/>
      <c r="FNR16" s="107"/>
      <c r="FNS16" s="107"/>
      <c r="FNT16" s="107"/>
      <c r="FNU16" s="107"/>
      <c r="FNV16" s="107"/>
      <c r="FNW16" s="107"/>
      <c r="FNX16" s="107"/>
      <c r="FNY16" s="107"/>
      <c r="FNZ16" s="107"/>
      <c r="FOA16" s="107"/>
      <c r="FOB16" s="107"/>
      <c r="FOC16" s="107"/>
      <c r="FOD16" s="107"/>
      <c r="FOE16" s="107"/>
      <c r="FOF16" s="107"/>
      <c r="FOG16" s="107"/>
      <c r="FOH16" s="107"/>
      <c r="FOI16" s="107"/>
      <c r="FOJ16" s="107"/>
      <c r="FOK16" s="107"/>
      <c r="FOL16" s="107"/>
      <c r="FOM16" s="107"/>
      <c r="FON16" s="107"/>
      <c r="FOO16" s="107"/>
      <c r="FOP16" s="107"/>
      <c r="FOQ16" s="107"/>
      <c r="FOR16" s="107"/>
      <c r="FOS16" s="107"/>
      <c r="FOT16" s="107"/>
      <c r="FOU16" s="107"/>
      <c r="FOV16" s="107"/>
      <c r="FOW16" s="107"/>
      <c r="FOX16" s="107"/>
      <c r="FOY16" s="107"/>
      <c r="FOZ16" s="107"/>
      <c r="FPA16" s="107"/>
      <c r="FPB16" s="107"/>
      <c r="FPC16" s="107"/>
      <c r="FPD16" s="107"/>
      <c r="FPE16" s="107"/>
      <c r="FPF16" s="107"/>
      <c r="FPG16" s="107"/>
      <c r="FPH16" s="107"/>
      <c r="FPI16" s="107"/>
      <c r="FPJ16" s="107"/>
      <c r="FPK16" s="107"/>
      <c r="FPL16" s="107"/>
      <c r="FPM16" s="107"/>
      <c r="FPN16" s="107"/>
      <c r="FPO16" s="107"/>
      <c r="FPP16" s="107"/>
      <c r="FPQ16" s="107"/>
      <c r="FPR16" s="107"/>
      <c r="FPS16" s="107"/>
      <c r="FPT16" s="107"/>
      <c r="FPU16" s="107"/>
      <c r="FPV16" s="107"/>
      <c r="FPW16" s="107"/>
      <c r="FPX16" s="107"/>
      <c r="FPY16" s="107"/>
      <c r="FPZ16" s="107"/>
      <c r="FQA16" s="107"/>
      <c r="FQB16" s="107"/>
      <c r="FQC16" s="107"/>
      <c r="FQD16" s="107"/>
      <c r="FQE16" s="107"/>
      <c r="FQF16" s="107"/>
      <c r="FQG16" s="107"/>
      <c r="FQH16" s="107"/>
      <c r="FQI16" s="107"/>
      <c r="FQJ16" s="107"/>
      <c r="FQK16" s="107"/>
      <c r="FQL16" s="107"/>
      <c r="FQM16" s="107"/>
      <c r="FQN16" s="107"/>
      <c r="FQO16" s="107"/>
      <c r="FQP16" s="107"/>
      <c r="FQQ16" s="107"/>
      <c r="FQR16" s="107"/>
      <c r="FQS16" s="107"/>
      <c r="FQT16" s="107"/>
      <c r="FQU16" s="107"/>
      <c r="FQV16" s="107"/>
      <c r="FQW16" s="107"/>
      <c r="FQX16" s="107"/>
      <c r="FQY16" s="107"/>
      <c r="FQZ16" s="107"/>
      <c r="FRA16" s="107"/>
      <c r="FRB16" s="107"/>
      <c r="FRC16" s="107"/>
      <c r="FRD16" s="107"/>
      <c r="FRE16" s="107"/>
      <c r="FRF16" s="107"/>
      <c r="FRG16" s="107"/>
      <c r="FRH16" s="107"/>
      <c r="FRI16" s="107"/>
      <c r="FRJ16" s="107"/>
      <c r="FRK16" s="107"/>
      <c r="FRL16" s="107"/>
      <c r="FRM16" s="107"/>
      <c r="FRN16" s="107"/>
      <c r="FRO16" s="107"/>
      <c r="FRP16" s="107"/>
      <c r="FRQ16" s="107"/>
      <c r="FRR16" s="107"/>
      <c r="FRS16" s="107"/>
      <c r="FRT16" s="107"/>
      <c r="FRU16" s="107"/>
      <c r="FRV16" s="107"/>
      <c r="FRW16" s="107"/>
      <c r="FRX16" s="107"/>
      <c r="FRY16" s="107"/>
      <c r="FRZ16" s="107"/>
      <c r="FSA16" s="107"/>
      <c r="FSB16" s="107"/>
      <c r="FSC16" s="107"/>
      <c r="FSD16" s="107"/>
      <c r="FSE16" s="107"/>
      <c r="FSF16" s="107"/>
      <c r="FSG16" s="107"/>
      <c r="FSH16" s="107"/>
      <c r="FSI16" s="107"/>
      <c r="FSJ16" s="107"/>
      <c r="FSK16" s="107"/>
      <c r="FSL16" s="107"/>
      <c r="FSM16" s="107"/>
      <c r="FSN16" s="107"/>
      <c r="FSO16" s="107"/>
      <c r="FSP16" s="107"/>
      <c r="FSQ16" s="107"/>
      <c r="FSR16" s="107"/>
      <c r="FSS16" s="107"/>
      <c r="FST16" s="107"/>
      <c r="FSU16" s="107"/>
      <c r="FSV16" s="107"/>
      <c r="FSW16" s="107"/>
      <c r="FSX16" s="107"/>
      <c r="FSY16" s="107"/>
      <c r="FSZ16" s="107"/>
      <c r="FTA16" s="107"/>
      <c r="FTB16" s="107"/>
      <c r="FTC16" s="107"/>
      <c r="FTD16" s="107"/>
      <c r="FTE16" s="107"/>
      <c r="FTF16" s="107"/>
      <c r="FTG16" s="107"/>
      <c r="FTH16" s="107"/>
      <c r="FTI16" s="107"/>
      <c r="FTJ16" s="107"/>
      <c r="FTK16" s="107"/>
      <c r="FTL16" s="107"/>
      <c r="FTM16" s="107"/>
      <c r="FTN16" s="107"/>
      <c r="FTO16" s="107"/>
      <c r="FTP16" s="107"/>
      <c r="FTQ16" s="107"/>
      <c r="FTR16" s="107"/>
      <c r="FTS16" s="107"/>
      <c r="FTT16" s="107"/>
      <c r="FTU16" s="107"/>
      <c r="FTV16" s="107"/>
      <c r="FTW16" s="107"/>
      <c r="FTX16" s="107"/>
      <c r="FTY16" s="107"/>
      <c r="FTZ16" s="107"/>
      <c r="FUA16" s="107"/>
      <c r="FUB16" s="107"/>
      <c r="FUC16" s="107"/>
      <c r="FUD16" s="107"/>
      <c r="FUE16" s="107"/>
      <c r="FUF16" s="107"/>
      <c r="FUG16" s="107"/>
      <c r="FUH16" s="107"/>
      <c r="FUI16" s="107"/>
      <c r="FUJ16" s="107"/>
      <c r="FUK16" s="107"/>
      <c r="FUL16" s="107"/>
      <c r="FUM16" s="107"/>
      <c r="FUN16" s="107"/>
      <c r="FUO16" s="107"/>
      <c r="FUP16" s="107"/>
      <c r="FUQ16" s="107"/>
      <c r="FUR16" s="107"/>
      <c r="FUS16" s="107"/>
      <c r="FUT16" s="107"/>
      <c r="FUU16" s="107"/>
      <c r="FUV16" s="107"/>
      <c r="FUW16" s="107"/>
      <c r="FUX16" s="107"/>
      <c r="FUY16" s="107"/>
      <c r="FUZ16" s="107"/>
      <c r="FVA16" s="107"/>
      <c r="FVB16" s="107"/>
      <c r="FVC16" s="107"/>
      <c r="FVD16" s="107"/>
      <c r="FVE16" s="107"/>
      <c r="FVF16" s="107"/>
      <c r="FVG16" s="107"/>
      <c r="FVH16" s="107"/>
      <c r="FVI16" s="107"/>
      <c r="FVJ16" s="107"/>
      <c r="FVK16" s="107"/>
      <c r="FVL16" s="107"/>
      <c r="FVM16" s="107"/>
      <c r="FVN16" s="107"/>
      <c r="FVO16" s="107"/>
      <c r="FVP16" s="107"/>
      <c r="FVQ16" s="107"/>
      <c r="FVR16" s="107"/>
      <c r="FVS16" s="107"/>
      <c r="FVT16" s="107"/>
      <c r="FVU16" s="107"/>
      <c r="FVV16" s="107"/>
      <c r="FVW16" s="107"/>
      <c r="FVX16" s="107"/>
      <c r="FVY16" s="107"/>
      <c r="FVZ16" s="107"/>
      <c r="FWA16" s="107"/>
      <c r="FWB16" s="107"/>
      <c r="FWC16" s="107"/>
      <c r="FWD16" s="107"/>
      <c r="FWE16" s="107"/>
      <c r="FWF16" s="107"/>
      <c r="FWG16" s="107"/>
      <c r="FWH16" s="107"/>
      <c r="FWI16" s="107"/>
      <c r="FWJ16" s="107"/>
      <c r="FWK16" s="107"/>
      <c r="FWL16" s="107"/>
      <c r="FWM16" s="107"/>
      <c r="FWN16" s="107"/>
      <c r="FWO16" s="107"/>
      <c r="FWP16" s="107"/>
      <c r="FWQ16" s="107"/>
      <c r="FWR16" s="107"/>
      <c r="FWS16" s="107"/>
      <c r="FWT16" s="107"/>
      <c r="FWU16" s="107"/>
      <c r="FWV16" s="107"/>
      <c r="FWW16" s="107"/>
      <c r="FWX16" s="107"/>
      <c r="FWY16" s="107"/>
      <c r="FWZ16" s="107"/>
      <c r="FXA16" s="107"/>
      <c r="FXB16" s="107"/>
      <c r="FXC16" s="107"/>
      <c r="FXD16" s="107"/>
      <c r="FXE16" s="107"/>
      <c r="FXF16" s="107"/>
      <c r="FXG16" s="107"/>
      <c r="FXH16" s="107"/>
      <c r="FXI16" s="107"/>
      <c r="FXJ16" s="107"/>
      <c r="FXK16" s="107"/>
      <c r="FXL16" s="107"/>
      <c r="FXM16" s="107"/>
      <c r="FXN16" s="107"/>
      <c r="FXO16" s="107"/>
      <c r="FXP16" s="107"/>
      <c r="FXQ16" s="107"/>
      <c r="FXR16" s="107"/>
      <c r="FXS16" s="107"/>
      <c r="FXT16" s="107"/>
      <c r="FXU16" s="107"/>
      <c r="FXV16" s="107"/>
      <c r="FXW16" s="107"/>
      <c r="FXX16" s="107"/>
      <c r="FXY16" s="107"/>
      <c r="FXZ16" s="107"/>
      <c r="FYA16" s="107"/>
      <c r="FYB16" s="107"/>
      <c r="FYC16" s="107"/>
      <c r="FYD16" s="107"/>
      <c r="FYE16" s="107"/>
      <c r="FYF16" s="107"/>
      <c r="FYG16" s="107"/>
      <c r="FYH16" s="107"/>
      <c r="FYI16" s="107"/>
      <c r="FYJ16" s="107"/>
      <c r="FYK16" s="107"/>
      <c r="FYL16" s="107"/>
      <c r="FYM16" s="107"/>
      <c r="FYN16" s="107"/>
      <c r="FYO16" s="107"/>
      <c r="FYP16" s="107"/>
      <c r="FYQ16" s="107"/>
      <c r="FYR16" s="107"/>
      <c r="FYS16" s="107"/>
      <c r="FYT16" s="107"/>
      <c r="FYU16" s="107"/>
      <c r="FYV16" s="107"/>
      <c r="FYW16" s="107"/>
      <c r="FYX16" s="107"/>
      <c r="FYY16" s="107"/>
      <c r="FYZ16" s="107"/>
      <c r="FZA16" s="107"/>
      <c r="FZB16" s="107"/>
      <c r="FZC16" s="107"/>
      <c r="FZD16" s="107"/>
      <c r="FZE16" s="107"/>
      <c r="FZF16" s="107"/>
      <c r="FZG16" s="107"/>
      <c r="FZH16" s="107"/>
      <c r="FZI16" s="107"/>
      <c r="FZJ16" s="107"/>
      <c r="FZK16" s="107"/>
      <c r="FZL16" s="107"/>
      <c r="FZM16" s="107"/>
      <c r="FZN16" s="107"/>
      <c r="FZO16" s="107"/>
      <c r="FZP16" s="107"/>
      <c r="FZQ16" s="107"/>
      <c r="FZR16" s="107"/>
      <c r="FZS16" s="107"/>
      <c r="FZT16" s="107"/>
      <c r="FZU16" s="107"/>
      <c r="FZV16" s="107"/>
      <c r="FZW16" s="107"/>
      <c r="FZX16" s="107"/>
      <c r="FZY16" s="107"/>
      <c r="FZZ16" s="107"/>
      <c r="GAA16" s="107"/>
      <c r="GAB16" s="107"/>
      <c r="GAC16" s="107"/>
      <c r="GAD16" s="107"/>
      <c r="GAE16" s="107"/>
      <c r="GAF16" s="107"/>
      <c r="GAG16" s="107"/>
      <c r="GAH16" s="107"/>
      <c r="GAI16" s="107"/>
      <c r="GAJ16" s="107"/>
      <c r="GAK16" s="107"/>
      <c r="GAL16" s="107"/>
      <c r="GAM16" s="107"/>
      <c r="GAN16" s="107"/>
      <c r="GAO16" s="107"/>
      <c r="GAP16" s="107"/>
      <c r="GAQ16" s="107"/>
      <c r="GAR16" s="107"/>
      <c r="GAS16" s="107"/>
      <c r="GAT16" s="107"/>
      <c r="GAU16" s="107"/>
      <c r="GAV16" s="107"/>
      <c r="GAW16" s="107"/>
      <c r="GAX16" s="107"/>
      <c r="GAY16" s="107"/>
      <c r="GAZ16" s="107"/>
      <c r="GBA16" s="107"/>
      <c r="GBB16" s="107"/>
      <c r="GBC16" s="107"/>
      <c r="GBD16" s="107"/>
      <c r="GBE16" s="107"/>
      <c r="GBF16" s="107"/>
      <c r="GBG16" s="107"/>
      <c r="GBH16" s="107"/>
      <c r="GBI16" s="107"/>
      <c r="GBJ16" s="107"/>
      <c r="GBK16" s="107"/>
      <c r="GBL16" s="107"/>
      <c r="GBM16" s="107"/>
      <c r="GBN16" s="107"/>
      <c r="GBO16" s="107"/>
      <c r="GBP16" s="107"/>
      <c r="GBQ16" s="107"/>
      <c r="GBR16" s="107"/>
      <c r="GBS16" s="107"/>
      <c r="GBT16" s="107"/>
      <c r="GBU16" s="107"/>
      <c r="GBV16" s="107"/>
      <c r="GBW16" s="107"/>
      <c r="GBX16" s="107"/>
      <c r="GBY16" s="107"/>
      <c r="GBZ16" s="107"/>
      <c r="GCA16" s="107"/>
      <c r="GCB16" s="107"/>
      <c r="GCC16" s="107"/>
      <c r="GCD16" s="107"/>
      <c r="GCE16" s="107"/>
      <c r="GCF16" s="107"/>
      <c r="GCG16" s="107"/>
      <c r="GCH16" s="107"/>
      <c r="GCI16" s="107"/>
      <c r="GCJ16" s="107"/>
      <c r="GCK16" s="107"/>
      <c r="GCL16" s="107"/>
      <c r="GCM16" s="107"/>
      <c r="GCN16" s="107"/>
      <c r="GCO16" s="107"/>
      <c r="GCP16" s="107"/>
      <c r="GCQ16" s="107"/>
      <c r="GCR16" s="107"/>
      <c r="GCS16" s="107"/>
      <c r="GCT16" s="107"/>
      <c r="GCU16" s="107"/>
      <c r="GCV16" s="107"/>
      <c r="GCW16" s="107"/>
      <c r="GCX16" s="107"/>
      <c r="GCY16" s="107"/>
      <c r="GCZ16" s="107"/>
      <c r="GDA16" s="107"/>
      <c r="GDB16" s="107"/>
      <c r="GDC16" s="107"/>
      <c r="GDD16" s="107"/>
      <c r="GDE16" s="107"/>
      <c r="GDF16" s="107"/>
      <c r="GDG16" s="107"/>
      <c r="GDH16" s="107"/>
      <c r="GDI16" s="107"/>
      <c r="GDJ16" s="107"/>
      <c r="GDK16" s="107"/>
      <c r="GDL16" s="107"/>
      <c r="GDM16" s="107"/>
      <c r="GDN16" s="107"/>
      <c r="GDO16" s="107"/>
      <c r="GDP16" s="107"/>
      <c r="GDQ16" s="107"/>
      <c r="GDR16" s="107"/>
      <c r="GDS16" s="107"/>
      <c r="GDT16" s="107"/>
      <c r="GDU16" s="107"/>
      <c r="GDV16" s="107"/>
      <c r="GDW16" s="107"/>
      <c r="GDX16" s="107"/>
      <c r="GDY16" s="107"/>
      <c r="GDZ16" s="107"/>
      <c r="GEA16" s="107"/>
      <c r="GEB16" s="107"/>
      <c r="GEC16" s="107"/>
      <c r="GED16" s="107"/>
      <c r="GEE16" s="107"/>
      <c r="GEF16" s="107"/>
      <c r="GEG16" s="107"/>
      <c r="GEH16" s="107"/>
      <c r="GEI16" s="107"/>
      <c r="GEJ16" s="107"/>
      <c r="GEK16" s="107"/>
      <c r="GEL16" s="107"/>
      <c r="GEM16" s="107"/>
      <c r="GEN16" s="107"/>
      <c r="GEO16" s="107"/>
      <c r="GEP16" s="107"/>
      <c r="GEQ16" s="107"/>
      <c r="GER16" s="107"/>
      <c r="GES16" s="107"/>
      <c r="GET16" s="107"/>
      <c r="GEU16" s="107"/>
      <c r="GEV16" s="107"/>
      <c r="GEW16" s="107"/>
      <c r="GEX16" s="107"/>
      <c r="GEY16" s="107"/>
      <c r="GEZ16" s="107"/>
      <c r="GFA16" s="107"/>
      <c r="GFB16" s="107"/>
      <c r="GFC16" s="107"/>
      <c r="GFD16" s="107"/>
      <c r="GFE16" s="107"/>
      <c r="GFF16" s="107"/>
      <c r="GFG16" s="107"/>
      <c r="GFH16" s="107"/>
      <c r="GFI16" s="107"/>
      <c r="GFJ16" s="107"/>
      <c r="GFK16" s="107"/>
      <c r="GFL16" s="107"/>
      <c r="GFM16" s="107"/>
      <c r="GFN16" s="107"/>
      <c r="GFO16" s="107"/>
      <c r="GFP16" s="107"/>
      <c r="GFQ16" s="107"/>
      <c r="GFR16" s="107"/>
      <c r="GFS16" s="107"/>
      <c r="GFT16" s="107"/>
      <c r="GFU16" s="107"/>
      <c r="GFV16" s="107"/>
      <c r="GFW16" s="107"/>
      <c r="GFX16" s="107"/>
      <c r="GFY16" s="107"/>
      <c r="GFZ16" s="107"/>
      <c r="GGA16" s="107"/>
      <c r="GGB16" s="107"/>
      <c r="GGC16" s="107"/>
      <c r="GGD16" s="107"/>
      <c r="GGE16" s="107"/>
      <c r="GGF16" s="107"/>
      <c r="GGG16" s="107"/>
      <c r="GGH16" s="107"/>
      <c r="GGI16" s="107"/>
      <c r="GGJ16" s="107"/>
      <c r="GGK16" s="107"/>
      <c r="GGL16" s="107"/>
      <c r="GGM16" s="107"/>
      <c r="GGN16" s="107"/>
      <c r="GGO16" s="107"/>
      <c r="GGP16" s="107"/>
      <c r="GGQ16" s="107"/>
      <c r="GGR16" s="107"/>
      <c r="GGS16" s="107"/>
      <c r="GGT16" s="107"/>
      <c r="GGU16" s="107"/>
      <c r="GGV16" s="107"/>
      <c r="GGW16" s="107"/>
      <c r="GGX16" s="107"/>
      <c r="GGY16" s="107"/>
      <c r="GGZ16" s="107"/>
      <c r="GHA16" s="107"/>
      <c r="GHB16" s="107"/>
      <c r="GHC16" s="107"/>
      <c r="GHD16" s="107"/>
      <c r="GHE16" s="107"/>
      <c r="GHF16" s="107"/>
      <c r="GHG16" s="107"/>
      <c r="GHH16" s="107"/>
      <c r="GHI16" s="107"/>
      <c r="GHJ16" s="107"/>
      <c r="GHK16" s="107"/>
      <c r="GHL16" s="107"/>
      <c r="GHM16" s="107"/>
      <c r="GHN16" s="107"/>
      <c r="GHO16" s="107"/>
      <c r="GHP16" s="107"/>
      <c r="GHQ16" s="107"/>
      <c r="GHR16" s="107"/>
      <c r="GHS16" s="107"/>
      <c r="GHT16" s="107"/>
      <c r="GHU16" s="107"/>
      <c r="GHV16" s="107"/>
      <c r="GHW16" s="107"/>
      <c r="GHX16" s="107"/>
      <c r="GHY16" s="107"/>
      <c r="GHZ16" s="107"/>
      <c r="GIA16" s="107"/>
      <c r="GIB16" s="107"/>
      <c r="GIC16" s="107"/>
      <c r="GID16" s="107"/>
      <c r="GIE16" s="107"/>
      <c r="GIF16" s="107"/>
      <c r="GIG16" s="107"/>
      <c r="GIH16" s="107"/>
      <c r="GII16" s="107"/>
      <c r="GIJ16" s="107"/>
      <c r="GIK16" s="107"/>
      <c r="GIL16" s="107"/>
      <c r="GIM16" s="107"/>
      <c r="GIN16" s="107"/>
      <c r="GIO16" s="107"/>
      <c r="GIP16" s="107"/>
      <c r="GIQ16" s="107"/>
      <c r="GIR16" s="107"/>
      <c r="GIS16" s="107"/>
      <c r="GIT16" s="107"/>
      <c r="GIU16" s="107"/>
      <c r="GIV16" s="107"/>
      <c r="GIW16" s="107"/>
      <c r="GIX16" s="107"/>
      <c r="GIY16" s="107"/>
      <c r="GIZ16" s="107"/>
      <c r="GJA16" s="107"/>
      <c r="GJB16" s="107"/>
      <c r="GJC16" s="107"/>
      <c r="GJD16" s="107"/>
      <c r="GJE16" s="107"/>
      <c r="GJF16" s="107"/>
      <c r="GJG16" s="107"/>
      <c r="GJH16" s="107"/>
      <c r="GJI16" s="107"/>
      <c r="GJJ16" s="107"/>
      <c r="GJK16" s="107"/>
      <c r="GJL16" s="107"/>
      <c r="GJM16" s="107"/>
      <c r="GJN16" s="107"/>
      <c r="GJO16" s="107"/>
      <c r="GJP16" s="107"/>
      <c r="GJQ16" s="107"/>
      <c r="GJR16" s="107"/>
      <c r="GJS16" s="107"/>
      <c r="GJT16" s="107"/>
      <c r="GJU16" s="107"/>
      <c r="GJV16" s="107"/>
      <c r="GJW16" s="107"/>
      <c r="GJX16" s="107"/>
      <c r="GJY16" s="107"/>
      <c r="GJZ16" s="107"/>
      <c r="GKA16" s="107"/>
      <c r="GKB16" s="107"/>
      <c r="GKC16" s="107"/>
      <c r="GKD16" s="107"/>
      <c r="GKE16" s="107"/>
      <c r="GKF16" s="107"/>
      <c r="GKG16" s="107"/>
      <c r="GKH16" s="107"/>
      <c r="GKI16" s="107"/>
      <c r="GKJ16" s="107"/>
      <c r="GKK16" s="107"/>
      <c r="GKL16" s="107"/>
      <c r="GKM16" s="107"/>
      <c r="GKN16" s="107"/>
      <c r="GKO16" s="107"/>
      <c r="GKP16" s="107"/>
      <c r="GKQ16" s="107"/>
      <c r="GKR16" s="107"/>
      <c r="GKS16" s="107"/>
      <c r="GKT16" s="107"/>
      <c r="GKU16" s="107"/>
      <c r="GKV16" s="107"/>
      <c r="GKW16" s="107"/>
      <c r="GKX16" s="107"/>
      <c r="GKY16" s="107"/>
      <c r="GKZ16" s="107"/>
      <c r="GLA16" s="107"/>
      <c r="GLB16" s="107"/>
      <c r="GLC16" s="107"/>
      <c r="GLD16" s="107"/>
      <c r="GLE16" s="107"/>
      <c r="GLF16" s="107"/>
      <c r="GLG16" s="107"/>
      <c r="GLH16" s="107"/>
      <c r="GLI16" s="107"/>
      <c r="GLJ16" s="107"/>
      <c r="GLK16" s="107"/>
      <c r="GLL16" s="107"/>
      <c r="GLM16" s="107"/>
      <c r="GLN16" s="107"/>
      <c r="GLO16" s="107"/>
      <c r="GLP16" s="107"/>
      <c r="GLQ16" s="107"/>
      <c r="GLR16" s="107"/>
      <c r="GLS16" s="107"/>
      <c r="GLT16" s="107"/>
      <c r="GLU16" s="107"/>
      <c r="GLV16" s="107"/>
      <c r="GLW16" s="107"/>
      <c r="GLX16" s="107"/>
      <c r="GLY16" s="107"/>
      <c r="GLZ16" s="107"/>
      <c r="GMA16" s="107"/>
      <c r="GMB16" s="107"/>
      <c r="GMC16" s="107"/>
      <c r="GMD16" s="107"/>
      <c r="GME16" s="107"/>
      <c r="GMF16" s="107"/>
      <c r="GMG16" s="107"/>
      <c r="GMH16" s="107"/>
      <c r="GMI16" s="107"/>
      <c r="GMJ16" s="107"/>
      <c r="GMK16" s="107"/>
      <c r="GML16" s="107"/>
      <c r="GMM16" s="107"/>
      <c r="GMN16" s="107"/>
      <c r="GMO16" s="107"/>
      <c r="GMP16" s="107"/>
      <c r="GMQ16" s="107"/>
      <c r="GMR16" s="107"/>
      <c r="GMS16" s="107"/>
      <c r="GMT16" s="107"/>
      <c r="GMU16" s="107"/>
      <c r="GMV16" s="107"/>
      <c r="GMW16" s="107"/>
      <c r="GMX16" s="107"/>
      <c r="GMY16" s="107"/>
      <c r="GMZ16" s="107"/>
      <c r="GNA16" s="107"/>
      <c r="GNB16" s="107"/>
      <c r="GNC16" s="107"/>
      <c r="GND16" s="107"/>
      <c r="GNE16" s="107"/>
      <c r="GNF16" s="107"/>
      <c r="GNG16" s="107"/>
      <c r="GNH16" s="107"/>
      <c r="GNI16" s="107"/>
      <c r="GNJ16" s="107"/>
      <c r="GNK16" s="107"/>
      <c r="GNL16" s="107"/>
      <c r="GNM16" s="107"/>
      <c r="GNN16" s="107"/>
      <c r="GNO16" s="107"/>
      <c r="GNP16" s="107"/>
      <c r="GNQ16" s="107"/>
      <c r="GNR16" s="107"/>
      <c r="GNS16" s="107"/>
      <c r="GNT16" s="107"/>
      <c r="GNU16" s="107"/>
      <c r="GNV16" s="107"/>
      <c r="GNW16" s="107"/>
      <c r="GNX16" s="107"/>
      <c r="GNY16" s="107"/>
      <c r="GNZ16" s="107"/>
      <c r="GOA16" s="107"/>
      <c r="GOB16" s="107"/>
      <c r="GOC16" s="107"/>
      <c r="GOD16" s="107"/>
      <c r="GOE16" s="107"/>
      <c r="GOF16" s="107"/>
      <c r="GOG16" s="107"/>
      <c r="GOH16" s="107"/>
      <c r="GOI16" s="107"/>
      <c r="GOJ16" s="107"/>
      <c r="GOK16" s="107"/>
      <c r="GOL16" s="107"/>
      <c r="GOM16" s="107"/>
      <c r="GON16" s="107"/>
      <c r="GOO16" s="107"/>
      <c r="GOP16" s="107"/>
      <c r="GOQ16" s="107"/>
      <c r="GOR16" s="107"/>
      <c r="GOS16" s="107"/>
      <c r="GOT16" s="107"/>
      <c r="GOU16" s="107"/>
      <c r="GOV16" s="107"/>
      <c r="GOW16" s="107"/>
      <c r="GOX16" s="107"/>
      <c r="GOY16" s="107"/>
      <c r="GOZ16" s="107"/>
      <c r="GPA16" s="107"/>
      <c r="GPB16" s="107"/>
      <c r="GPC16" s="107"/>
      <c r="GPD16" s="107"/>
      <c r="GPE16" s="107"/>
      <c r="GPF16" s="107"/>
      <c r="GPG16" s="107"/>
      <c r="GPH16" s="107"/>
      <c r="GPI16" s="107"/>
      <c r="GPJ16" s="107"/>
      <c r="GPK16" s="107"/>
      <c r="GPL16" s="107"/>
      <c r="GPM16" s="107"/>
      <c r="GPN16" s="107"/>
      <c r="GPO16" s="107"/>
      <c r="GPP16" s="107"/>
      <c r="GPQ16" s="107"/>
      <c r="GPR16" s="107"/>
      <c r="GPS16" s="107"/>
      <c r="GPT16" s="107"/>
      <c r="GPU16" s="107"/>
      <c r="GPV16" s="107"/>
      <c r="GPW16" s="107"/>
      <c r="GPX16" s="107"/>
      <c r="GPY16" s="107"/>
      <c r="GPZ16" s="107"/>
      <c r="GQA16" s="107"/>
      <c r="GQB16" s="107"/>
      <c r="GQC16" s="107"/>
      <c r="GQD16" s="107"/>
      <c r="GQE16" s="107"/>
      <c r="GQF16" s="107"/>
      <c r="GQG16" s="107"/>
      <c r="GQH16" s="107"/>
      <c r="GQI16" s="107"/>
      <c r="GQJ16" s="107"/>
      <c r="GQK16" s="107"/>
      <c r="GQL16" s="107"/>
      <c r="GQM16" s="107"/>
      <c r="GQN16" s="107"/>
      <c r="GQO16" s="107"/>
      <c r="GQP16" s="107"/>
      <c r="GQQ16" s="107"/>
      <c r="GQR16" s="107"/>
      <c r="GQS16" s="107"/>
      <c r="GQT16" s="107"/>
      <c r="GQU16" s="107"/>
      <c r="GQV16" s="107"/>
      <c r="GQW16" s="107"/>
      <c r="GQX16" s="107"/>
      <c r="GQY16" s="107"/>
      <c r="GQZ16" s="107"/>
      <c r="GRA16" s="107"/>
      <c r="GRB16" s="107"/>
      <c r="GRC16" s="107"/>
      <c r="GRD16" s="107"/>
      <c r="GRE16" s="107"/>
      <c r="GRF16" s="107"/>
      <c r="GRG16" s="107"/>
      <c r="GRH16" s="107"/>
      <c r="GRI16" s="107"/>
      <c r="GRJ16" s="107"/>
      <c r="GRK16" s="107"/>
      <c r="GRL16" s="107"/>
      <c r="GRM16" s="107"/>
      <c r="GRN16" s="107"/>
      <c r="GRO16" s="107"/>
      <c r="GRP16" s="107"/>
      <c r="GRQ16" s="107"/>
      <c r="GRR16" s="107"/>
      <c r="GRS16" s="107"/>
      <c r="GRT16" s="107"/>
      <c r="GRU16" s="107"/>
      <c r="GRV16" s="107"/>
      <c r="GRW16" s="107"/>
      <c r="GRX16" s="107"/>
      <c r="GRY16" s="107"/>
      <c r="GRZ16" s="107"/>
      <c r="GSA16" s="107"/>
      <c r="GSB16" s="107"/>
      <c r="GSC16" s="107"/>
      <c r="GSD16" s="107"/>
      <c r="GSE16" s="107"/>
      <c r="GSF16" s="107"/>
      <c r="GSG16" s="107"/>
      <c r="GSH16" s="107"/>
      <c r="GSI16" s="107"/>
      <c r="GSJ16" s="107"/>
      <c r="GSK16" s="107"/>
      <c r="GSL16" s="107"/>
      <c r="GSM16" s="107"/>
      <c r="GSN16" s="107"/>
      <c r="GSO16" s="107"/>
      <c r="GSP16" s="107"/>
      <c r="GSQ16" s="107"/>
      <c r="GSR16" s="107"/>
      <c r="GSS16" s="107"/>
      <c r="GST16" s="107"/>
      <c r="GSU16" s="107"/>
      <c r="GSV16" s="107"/>
      <c r="GSW16" s="107"/>
      <c r="GSX16" s="107"/>
      <c r="GSY16" s="107"/>
      <c r="GSZ16" s="107"/>
      <c r="GTA16" s="107"/>
      <c r="GTB16" s="107"/>
      <c r="GTC16" s="107"/>
      <c r="GTD16" s="107"/>
      <c r="GTE16" s="107"/>
      <c r="GTF16" s="107"/>
      <c r="GTG16" s="107"/>
      <c r="GTH16" s="107"/>
      <c r="GTI16" s="107"/>
      <c r="GTJ16" s="107"/>
      <c r="GTK16" s="107"/>
      <c r="GTL16" s="107"/>
      <c r="GTM16" s="107"/>
      <c r="GTN16" s="107"/>
      <c r="GTO16" s="107"/>
      <c r="GTP16" s="107"/>
      <c r="GTQ16" s="107"/>
      <c r="GTR16" s="107"/>
      <c r="GTS16" s="107"/>
      <c r="GTT16" s="107"/>
      <c r="GTU16" s="107"/>
      <c r="GTV16" s="107"/>
      <c r="GTW16" s="107"/>
      <c r="GTX16" s="107"/>
      <c r="GTY16" s="107"/>
      <c r="GTZ16" s="107"/>
      <c r="GUA16" s="107"/>
      <c r="GUB16" s="107"/>
      <c r="GUC16" s="107"/>
      <c r="GUD16" s="107"/>
      <c r="GUE16" s="107"/>
      <c r="GUF16" s="107"/>
      <c r="GUG16" s="107"/>
      <c r="GUH16" s="107"/>
      <c r="GUI16" s="107"/>
      <c r="GUJ16" s="107"/>
      <c r="GUK16" s="107"/>
      <c r="GUL16" s="107"/>
      <c r="GUM16" s="107"/>
      <c r="GUN16" s="107"/>
      <c r="GUO16" s="107"/>
      <c r="GUP16" s="107"/>
      <c r="GUQ16" s="107"/>
      <c r="GUR16" s="107"/>
      <c r="GUS16" s="107"/>
      <c r="GUT16" s="107"/>
      <c r="GUU16" s="107"/>
      <c r="GUV16" s="107"/>
      <c r="GUW16" s="107"/>
      <c r="GUX16" s="107"/>
      <c r="GUY16" s="107"/>
      <c r="GUZ16" s="107"/>
      <c r="GVA16" s="107"/>
      <c r="GVB16" s="107"/>
      <c r="GVC16" s="107"/>
      <c r="GVD16" s="107"/>
      <c r="GVE16" s="107"/>
      <c r="GVF16" s="107"/>
      <c r="GVG16" s="107"/>
      <c r="GVH16" s="107"/>
      <c r="GVI16" s="107"/>
      <c r="GVJ16" s="107"/>
      <c r="GVK16" s="107"/>
      <c r="GVL16" s="107"/>
      <c r="GVM16" s="107"/>
      <c r="GVN16" s="107"/>
      <c r="GVO16" s="107"/>
      <c r="GVP16" s="107"/>
      <c r="GVQ16" s="107"/>
      <c r="GVR16" s="107"/>
      <c r="GVS16" s="107"/>
      <c r="GVT16" s="107"/>
      <c r="GVU16" s="107"/>
      <c r="GVV16" s="107"/>
      <c r="GVW16" s="107"/>
      <c r="GVX16" s="107"/>
      <c r="GVY16" s="107"/>
      <c r="GVZ16" s="107"/>
      <c r="GWA16" s="107"/>
      <c r="GWB16" s="107"/>
      <c r="GWC16" s="107"/>
      <c r="GWD16" s="107"/>
      <c r="GWE16" s="107"/>
      <c r="GWF16" s="107"/>
      <c r="GWG16" s="107"/>
      <c r="GWH16" s="107"/>
      <c r="GWI16" s="107"/>
      <c r="GWJ16" s="107"/>
      <c r="GWK16" s="107"/>
      <c r="GWL16" s="107"/>
      <c r="GWM16" s="107"/>
      <c r="GWN16" s="107"/>
      <c r="GWO16" s="107"/>
      <c r="GWP16" s="107"/>
      <c r="GWQ16" s="107"/>
      <c r="GWR16" s="107"/>
      <c r="GWS16" s="107"/>
      <c r="GWT16" s="107"/>
      <c r="GWU16" s="107"/>
      <c r="GWV16" s="107"/>
      <c r="GWW16" s="107"/>
      <c r="GWX16" s="107"/>
      <c r="GWY16" s="107"/>
      <c r="GWZ16" s="107"/>
      <c r="GXA16" s="107"/>
      <c r="GXB16" s="107"/>
      <c r="GXC16" s="107"/>
      <c r="GXD16" s="107"/>
      <c r="GXE16" s="107"/>
      <c r="GXF16" s="107"/>
      <c r="GXG16" s="107"/>
      <c r="GXH16" s="107"/>
      <c r="GXI16" s="107"/>
      <c r="GXJ16" s="107"/>
      <c r="GXK16" s="107"/>
      <c r="GXL16" s="107"/>
      <c r="GXM16" s="107"/>
      <c r="GXN16" s="107"/>
      <c r="GXO16" s="107"/>
      <c r="GXP16" s="107"/>
      <c r="GXQ16" s="107"/>
      <c r="GXR16" s="107"/>
      <c r="GXS16" s="107"/>
      <c r="GXT16" s="107"/>
      <c r="GXU16" s="107"/>
      <c r="GXV16" s="107"/>
      <c r="GXW16" s="107"/>
      <c r="GXX16" s="107"/>
      <c r="GXY16" s="107"/>
      <c r="GXZ16" s="107"/>
      <c r="GYA16" s="107"/>
      <c r="GYB16" s="107"/>
      <c r="GYC16" s="107"/>
      <c r="GYD16" s="107"/>
      <c r="GYE16" s="107"/>
      <c r="GYF16" s="107"/>
      <c r="GYG16" s="107"/>
      <c r="GYH16" s="107"/>
      <c r="GYI16" s="107"/>
      <c r="GYJ16" s="107"/>
      <c r="GYK16" s="107"/>
      <c r="GYL16" s="107"/>
      <c r="GYM16" s="107"/>
      <c r="GYN16" s="107"/>
      <c r="GYO16" s="107"/>
      <c r="GYP16" s="107"/>
      <c r="GYQ16" s="107"/>
      <c r="GYR16" s="107"/>
      <c r="GYS16" s="107"/>
      <c r="GYT16" s="107"/>
      <c r="GYU16" s="107"/>
      <c r="GYV16" s="107"/>
      <c r="GYW16" s="107"/>
      <c r="GYX16" s="107"/>
      <c r="GYY16" s="107"/>
      <c r="GYZ16" s="107"/>
      <c r="GZA16" s="107"/>
      <c r="GZB16" s="107"/>
      <c r="GZC16" s="107"/>
      <c r="GZD16" s="107"/>
      <c r="GZE16" s="107"/>
      <c r="GZF16" s="107"/>
      <c r="GZG16" s="107"/>
      <c r="GZH16" s="107"/>
      <c r="GZI16" s="107"/>
      <c r="GZJ16" s="107"/>
      <c r="GZK16" s="107"/>
      <c r="GZL16" s="107"/>
      <c r="GZM16" s="107"/>
      <c r="GZN16" s="107"/>
      <c r="GZO16" s="107"/>
      <c r="GZP16" s="107"/>
      <c r="GZQ16" s="107"/>
      <c r="GZR16" s="107"/>
      <c r="GZS16" s="107"/>
      <c r="GZT16" s="107"/>
      <c r="GZU16" s="107"/>
      <c r="GZV16" s="107"/>
      <c r="GZW16" s="107"/>
      <c r="GZX16" s="107"/>
      <c r="GZY16" s="107"/>
      <c r="GZZ16" s="107"/>
      <c r="HAA16" s="107"/>
      <c r="HAB16" s="107"/>
      <c r="HAC16" s="107"/>
      <c r="HAD16" s="107"/>
      <c r="HAE16" s="107"/>
      <c r="HAF16" s="107"/>
      <c r="HAG16" s="107"/>
      <c r="HAH16" s="107"/>
      <c r="HAI16" s="107"/>
      <c r="HAJ16" s="107"/>
      <c r="HAK16" s="107"/>
      <c r="HAL16" s="107"/>
      <c r="HAM16" s="107"/>
      <c r="HAN16" s="107"/>
      <c r="HAO16" s="107"/>
      <c r="HAP16" s="107"/>
      <c r="HAQ16" s="107"/>
      <c r="HAR16" s="107"/>
      <c r="HAS16" s="107"/>
      <c r="HAT16" s="107"/>
      <c r="HAU16" s="107"/>
      <c r="HAV16" s="107"/>
      <c r="HAW16" s="107"/>
      <c r="HAX16" s="107"/>
      <c r="HAY16" s="107"/>
      <c r="HAZ16" s="107"/>
      <c r="HBA16" s="107"/>
      <c r="HBB16" s="107"/>
      <c r="HBC16" s="107"/>
      <c r="HBD16" s="107"/>
      <c r="HBE16" s="107"/>
      <c r="HBF16" s="107"/>
      <c r="HBG16" s="107"/>
      <c r="HBH16" s="107"/>
      <c r="HBI16" s="107"/>
      <c r="HBJ16" s="107"/>
      <c r="HBK16" s="107"/>
      <c r="HBL16" s="107"/>
      <c r="HBM16" s="107"/>
      <c r="HBN16" s="107"/>
      <c r="HBO16" s="107"/>
      <c r="HBP16" s="107"/>
      <c r="HBQ16" s="107"/>
      <c r="HBR16" s="107"/>
      <c r="HBS16" s="107"/>
      <c r="HBT16" s="107"/>
      <c r="HBU16" s="107"/>
      <c r="HBV16" s="107"/>
      <c r="HBW16" s="107"/>
      <c r="HBX16" s="107"/>
      <c r="HBY16" s="107"/>
      <c r="HBZ16" s="107"/>
      <c r="HCA16" s="107"/>
      <c r="HCB16" s="107"/>
      <c r="HCC16" s="107"/>
      <c r="HCD16" s="107"/>
      <c r="HCE16" s="107"/>
      <c r="HCF16" s="107"/>
      <c r="HCG16" s="107"/>
      <c r="HCH16" s="107"/>
      <c r="HCI16" s="107"/>
      <c r="HCJ16" s="107"/>
      <c r="HCK16" s="107"/>
      <c r="HCL16" s="107"/>
      <c r="HCM16" s="107"/>
      <c r="HCN16" s="107"/>
      <c r="HCO16" s="107"/>
      <c r="HCP16" s="107"/>
      <c r="HCQ16" s="107"/>
      <c r="HCR16" s="107"/>
      <c r="HCS16" s="107"/>
      <c r="HCT16" s="107"/>
      <c r="HCU16" s="107"/>
      <c r="HCV16" s="107"/>
      <c r="HCW16" s="107"/>
      <c r="HCX16" s="107"/>
      <c r="HCY16" s="107"/>
      <c r="HCZ16" s="107"/>
      <c r="HDA16" s="107"/>
      <c r="HDB16" s="107"/>
      <c r="HDC16" s="107"/>
      <c r="HDD16" s="107"/>
      <c r="HDE16" s="107"/>
      <c r="HDF16" s="107"/>
      <c r="HDG16" s="107"/>
      <c r="HDH16" s="107"/>
      <c r="HDI16" s="107"/>
      <c r="HDJ16" s="107"/>
      <c r="HDK16" s="107"/>
      <c r="HDL16" s="107"/>
      <c r="HDM16" s="107"/>
      <c r="HDN16" s="107"/>
      <c r="HDO16" s="107"/>
      <c r="HDP16" s="107"/>
      <c r="HDQ16" s="107"/>
      <c r="HDR16" s="107"/>
      <c r="HDS16" s="107"/>
      <c r="HDT16" s="107"/>
      <c r="HDU16" s="107"/>
      <c r="HDV16" s="107"/>
      <c r="HDW16" s="107"/>
      <c r="HDX16" s="107"/>
      <c r="HDY16" s="107"/>
      <c r="HDZ16" s="107"/>
      <c r="HEA16" s="107"/>
      <c r="HEB16" s="107"/>
      <c r="HEC16" s="107"/>
      <c r="HED16" s="107"/>
      <c r="HEE16" s="107"/>
      <c r="HEF16" s="107"/>
      <c r="HEG16" s="107"/>
      <c r="HEH16" s="107"/>
      <c r="HEI16" s="107"/>
      <c r="HEJ16" s="107"/>
      <c r="HEK16" s="107"/>
      <c r="HEL16" s="107"/>
      <c r="HEM16" s="107"/>
      <c r="HEN16" s="107"/>
      <c r="HEO16" s="107"/>
      <c r="HEP16" s="107"/>
      <c r="HEQ16" s="107"/>
      <c r="HER16" s="107"/>
      <c r="HES16" s="107"/>
      <c r="HET16" s="107"/>
      <c r="HEU16" s="107"/>
      <c r="HEV16" s="107"/>
      <c r="HEW16" s="107"/>
      <c r="HEX16" s="107"/>
      <c r="HEY16" s="107"/>
      <c r="HEZ16" s="107"/>
      <c r="HFA16" s="107"/>
      <c r="HFB16" s="107"/>
      <c r="HFC16" s="107"/>
      <c r="HFD16" s="107"/>
      <c r="HFE16" s="107"/>
      <c r="HFF16" s="107"/>
      <c r="HFG16" s="107"/>
      <c r="HFH16" s="107"/>
      <c r="HFI16" s="107"/>
      <c r="HFJ16" s="107"/>
      <c r="HFK16" s="107"/>
      <c r="HFL16" s="107"/>
      <c r="HFM16" s="107"/>
      <c r="HFN16" s="107"/>
      <c r="HFO16" s="107"/>
      <c r="HFP16" s="107"/>
      <c r="HFQ16" s="107"/>
      <c r="HFR16" s="107"/>
      <c r="HFS16" s="107"/>
      <c r="HFT16" s="107"/>
      <c r="HFU16" s="107"/>
      <c r="HFV16" s="107"/>
      <c r="HFW16" s="107"/>
      <c r="HFX16" s="107"/>
      <c r="HFY16" s="107"/>
      <c r="HFZ16" s="107"/>
      <c r="HGA16" s="107"/>
      <c r="HGB16" s="107"/>
      <c r="HGC16" s="107"/>
      <c r="HGD16" s="107"/>
      <c r="HGE16" s="107"/>
      <c r="HGF16" s="107"/>
      <c r="HGG16" s="107"/>
      <c r="HGH16" s="107"/>
      <c r="HGI16" s="107"/>
      <c r="HGJ16" s="107"/>
      <c r="HGK16" s="107"/>
      <c r="HGL16" s="107"/>
      <c r="HGM16" s="107"/>
      <c r="HGN16" s="107"/>
      <c r="HGO16" s="107"/>
      <c r="HGP16" s="107"/>
      <c r="HGQ16" s="107"/>
      <c r="HGR16" s="107"/>
      <c r="HGS16" s="107"/>
      <c r="HGT16" s="107"/>
      <c r="HGU16" s="107"/>
      <c r="HGV16" s="107"/>
      <c r="HGW16" s="107"/>
      <c r="HGX16" s="107"/>
      <c r="HGY16" s="107"/>
      <c r="HGZ16" s="107"/>
      <c r="HHA16" s="107"/>
      <c r="HHB16" s="107"/>
      <c r="HHC16" s="107"/>
      <c r="HHD16" s="107"/>
      <c r="HHE16" s="107"/>
      <c r="HHF16" s="107"/>
      <c r="HHG16" s="107"/>
      <c r="HHH16" s="107"/>
      <c r="HHI16" s="107"/>
      <c r="HHJ16" s="107"/>
      <c r="HHK16" s="107"/>
      <c r="HHL16" s="107"/>
      <c r="HHM16" s="107"/>
      <c r="HHN16" s="107"/>
      <c r="HHO16" s="107"/>
      <c r="HHP16" s="107"/>
      <c r="HHQ16" s="107"/>
      <c r="HHR16" s="107"/>
      <c r="HHS16" s="107"/>
      <c r="HHT16" s="107"/>
      <c r="HHU16" s="107"/>
      <c r="HHV16" s="107"/>
      <c r="HHW16" s="107"/>
      <c r="HHX16" s="107"/>
      <c r="HHY16" s="107"/>
      <c r="HHZ16" s="107"/>
      <c r="HIA16" s="107"/>
      <c r="HIB16" s="107"/>
      <c r="HIC16" s="107"/>
      <c r="HID16" s="107"/>
      <c r="HIE16" s="107"/>
      <c r="HIF16" s="107"/>
      <c r="HIG16" s="107"/>
      <c r="HIH16" s="107"/>
      <c r="HII16" s="107"/>
      <c r="HIJ16" s="107"/>
      <c r="HIK16" s="107"/>
      <c r="HIL16" s="107"/>
      <c r="HIM16" s="107"/>
      <c r="HIN16" s="107"/>
      <c r="HIO16" s="107"/>
      <c r="HIP16" s="107"/>
      <c r="HIQ16" s="107"/>
      <c r="HIR16" s="107"/>
      <c r="HIS16" s="107"/>
      <c r="HIT16" s="107"/>
      <c r="HIU16" s="107"/>
      <c r="HIV16" s="107"/>
      <c r="HIW16" s="107"/>
      <c r="HIX16" s="107"/>
      <c r="HIY16" s="107"/>
      <c r="HIZ16" s="107"/>
      <c r="HJA16" s="107"/>
      <c r="HJB16" s="107"/>
      <c r="HJC16" s="107"/>
      <c r="HJD16" s="107"/>
      <c r="HJE16" s="107"/>
      <c r="HJF16" s="107"/>
      <c r="HJG16" s="107"/>
      <c r="HJH16" s="107"/>
      <c r="HJI16" s="107"/>
      <c r="HJJ16" s="107"/>
      <c r="HJK16" s="107"/>
      <c r="HJL16" s="107"/>
      <c r="HJM16" s="107"/>
      <c r="HJN16" s="107"/>
      <c r="HJO16" s="107"/>
      <c r="HJP16" s="107"/>
      <c r="HJQ16" s="107"/>
      <c r="HJR16" s="107"/>
      <c r="HJS16" s="107"/>
      <c r="HJT16" s="107"/>
      <c r="HJU16" s="107"/>
      <c r="HJV16" s="107"/>
      <c r="HJW16" s="107"/>
      <c r="HJX16" s="107"/>
      <c r="HJY16" s="107"/>
      <c r="HJZ16" s="107"/>
      <c r="HKA16" s="107"/>
      <c r="HKB16" s="107"/>
      <c r="HKC16" s="107"/>
      <c r="HKD16" s="107"/>
      <c r="HKE16" s="107"/>
      <c r="HKF16" s="107"/>
      <c r="HKG16" s="107"/>
      <c r="HKH16" s="107"/>
      <c r="HKI16" s="107"/>
      <c r="HKJ16" s="107"/>
      <c r="HKK16" s="107"/>
      <c r="HKL16" s="107"/>
      <c r="HKM16" s="107"/>
      <c r="HKN16" s="107"/>
      <c r="HKO16" s="107"/>
      <c r="HKP16" s="107"/>
      <c r="HKQ16" s="107"/>
      <c r="HKR16" s="107"/>
      <c r="HKS16" s="107"/>
      <c r="HKT16" s="107"/>
      <c r="HKU16" s="107"/>
      <c r="HKV16" s="107"/>
      <c r="HKW16" s="107"/>
      <c r="HKX16" s="107"/>
      <c r="HKY16" s="107"/>
      <c r="HKZ16" s="107"/>
      <c r="HLA16" s="107"/>
      <c r="HLB16" s="107"/>
      <c r="HLC16" s="107"/>
      <c r="HLD16" s="107"/>
      <c r="HLE16" s="107"/>
      <c r="HLF16" s="107"/>
      <c r="HLG16" s="107"/>
      <c r="HLH16" s="107"/>
      <c r="HLI16" s="107"/>
      <c r="HLJ16" s="107"/>
      <c r="HLK16" s="107"/>
      <c r="HLL16" s="107"/>
      <c r="HLM16" s="107"/>
      <c r="HLN16" s="107"/>
      <c r="HLO16" s="107"/>
      <c r="HLP16" s="107"/>
      <c r="HLQ16" s="107"/>
      <c r="HLR16" s="107"/>
      <c r="HLS16" s="107"/>
      <c r="HLT16" s="107"/>
      <c r="HLU16" s="107"/>
      <c r="HLV16" s="107"/>
      <c r="HLW16" s="107"/>
      <c r="HLX16" s="107"/>
      <c r="HLY16" s="107"/>
      <c r="HLZ16" s="107"/>
      <c r="HMA16" s="107"/>
      <c r="HMB16" s="107"/>
      <c r="HMC16" s="107"/>
      <c r="HMD16" s="107"/>
      <c r="HME16" s="107"/>
      <c r="HMF16" s="107"/>
      <c r="HMG16" s="107"/>
      <c r="HMH16" s="107"/>
      <c r="HMI16" s="107"/>
      <c r="HMJ16" s="107"/>
      <c r="HMK16" s="107"/>
      <c r="HML16" s="107"/>
      <c r="HMM16" s="107"/>
      <c r="HMN16" s="107"/>
      <c r="HMO16" s="107"/>
      <c r="HMP16" s="107"/>
      <c r="HMQ16" s="107"/>
      <c r="HMR16" s="107"/>
      <c r="HMS16" s="107"/>
      <c r="HMT16" s="107"/>
      <c r="HMU16" s="107"/>
      <c r="HMV16" s="107"/>
      <c r="HMW16" s="107"/>
      <c r="HMX16" s="107"/>
      <c r="HMY16" s="107"/>
      <c r="HMZ16" s="107"/>
      <c r="HNA16" s="107"/>
      <c r="HNB16" s="107"/>
      <c r="HNC16" s="107"/>
      <c r="HND16" s="107"/>
      <c r="HNE16" s="107"/>
      <c r="HNF16" s="107"/>
      <c r="HNG16" s="107"/>
      <c r="HNH16" s="107"/>
      <c r="HNI16" s="107"/>
      <c r="HNJ16" s="107"/>
      <c r="HNK16" s="107"/>
      <c r="HNL16" s="107"/>
      <c r="HNM16" s="107"/>
      <c r="HNN16" s="107"/>
      <c r="HNO16" s="107"/>
      <c r="HNP16" s="107"/>
      <c r="HNQ16" s="107"/>
      <c r="HNR16" s="107"/>
      <c r="HNS16" s="107"/>
      <c r="HNT16" s="107"/>
      <c r="HNU16" s="107"/>
      <c r="HNV16" s="107"/>
      <c r="HNW16" s="107"/>
      <c r="HNX16" s="107"/>
      <c r="HNY16" s="107"/>
      <c r="HNZ16" s="107"/>
      <c r="HOA16" s="107"/>
      <c r="HOB16" s="107"/>
      <c r="HOC16" s="107"/>
      <c r="HOD16" s="107"/>
      <c r="HOE16" s="107"/>
      <c r="HOF16" s="107"/>
      <c r="HOG16" s="107"/>
      <c r="HOH16" s="107"/>
      <c r="HOI16" s="107"/>
      <c r="HOJ16" s="107"/>
      <c r="HOK16" s="107"/>
      <c r="HOL16" s="107"/>
      <c r="HOM16" s="107"/>
      <c r="HON16" s="107"/>
      <c r="HOO16" s="107"/>
      <c r="HOP16" s="107"/>
      <c r="HOQ16" s="107"/>
      <c r="HOR16" s="107"/>
      <c r="HOS16" s="107"/>
      <c r="HOT16" s="107"/>
      <c r="HOU16" s="107"/>
      <c r="HOV16" s="107"/>
      <c r="HOW16" s="107"/>
      <c r="HOX16" s="107"/>
      <c r="HOY16" s="107"/>
      <c r="HOZ16" s="107"/>
      <c r="HPA16" s="107"/>
      <c r="HPB16" s="107"/>
      <c r="HPC16" s="107"/>
      <c r="HPD16" s="107"/>
      <c r="HPE16" s="107"/>
      <c r="HPF16" s="107"/>
      <c r="HPG16" s="107"/>
      <c r="HPH16" s="107"/>
      <c r="HPI16" s="107"/>
      <c r="HPJ16" s="107"/>
      <c r="HPK16" s="107"/>
      <c r="HPL16" s="107"/>
      <c r="HPM16" s="107"/>
      <c r="HPN16" s="107"/>
      <c r="HPO16" s="107"/>
      <c r="HPP16" s="107"/>
      <c r="HPQ16" s="107"/>
      <c r="HPR16" s="107"/>
      <c r="HPS16" s="107"/>
      <c r="HPT16" s="107"/>
      <c r="HPU16" s="107"/>
      <c r="HPV16" s="107"/>
      <c r="HPW16" s="107"/>
      <c r="HPX16" s="107"/>
      <c r="HPY16" s="107"/>
      <c r="HPZ16" s="107"/>
      <c r="HQA16" s="107"/>
      <c r="HQB16" s="107"/>
      <c r="HQC16" s="107"/>
      <c r="HQD16" s="107"/>
      <c r="HQE16" s="107"/>
      <c r="HQF16" s="107"/>
      <c r="HQG16" s="107"/>
      <c r="HQH16" s="107"/>
      <c r="HQI16" s="107"/>
      <c r="HQJ16" s="107"/>
      <c r="HQK16" s="107"/>
      <c r="HQL16" s="107"/>
      <c r="HQM16" s="107"/>
      <c r="HQN16" s="107"/>
      <c r="HQO16" s="107"/>
      <c r="HQP16" s="107"/>
      <c r="HQQ16" s="107"/>
      <c r="HQR16" s="107"/>
      <c r="HQS16" s="107"/>
      <c r="HQT16" s="107"/>
      <c r="HQU16" s="107"/>
      <c r="HQV16" s="107"/>
      <c r="HQW16" s="107"/>
      <c r="HQX16" s="107"/>
      <c r="HQY16" s="107"/>
      <c r="HQZ16" s="107"/>
      <c r="HRA16" s="107"/>
      <c r="HRB16" s="107"/>
      <c r="HRC16" s="107"/>
      <c r="HRD16" s="107"/>
      <c r="HRE16" s="107"/>
      <c r="HRF16" s="107"/>
      <c r="HRG16" s="107"/>
      <c r="HRH16" s="107"/>
      <c r="HRI16" s="107"/>
      <c r="HRJ16" s="107"/>
      <c r="HRK16" s="107"/>
      <c r="HRL16" s="107"/>
      <c r="HRM16" s="107"/>
      <c r="HRN16" s="107"/>
      <c r="HRO16" s="107"/>
      <c r="HRP16" s="107"/>
      <c r="HRQ16" s="107"/>
      <c r="HRR16" s="107"/>
      <c r="HRS16" s="107"/>
      <c r="HRT16" s="107"/>
      <c r="HRU16" s="107"/>
      <c r="HRV16" s="107"/>
      <c r="HRW16" s="107"/>
      <c r="HRX16" s="107"/>
      <c r="HRY16" s="107"/>
      <c r="HRZ16" s="107"/>
      <c r="HSA16" s="107"/>
      <c r="HSB16" s="107"/>
      <c r="HSC16" s="107"/>
      <c r="HSD16" s="107"/>
      <c r="HSE16" s="107"/>
      <c r="HSF16" s="107"/>
      <c r="HSG16" s="107"/>
      <c r="HSH16" s="107"/>
      <c r="HSI16" s="107"/>
      <c r="HSJ16" s="107"/>
      <c r="HSK16" s="107"/>
      <c r="HSL16" s="107"/>
      <c r="HSM16" s="107"/>
      <c r="HSN16" s="107"/>
      <c r="HSO16" s="107"/>
      <c r="HSP16" s="107"/>
      <c r="HSQ16" s="107"/>
      <c r="HSR16" s="107"/>
      <c r="HSS16" s="107"/>
      <c r="HST16" s="107"/>
      <c r="HSU16" s="107"/>
      <c r="HSV16" s="107"/>
      <c r="HSW16" s="107"/>
      <c r="HSX16" s="107"/>
      <c r="HSY16" s="107"/>
      <c r="HSZ16" s="107"/>
      <c r="HTA16" s="107"/>
      <c r="HTB16" s="107"/>
      <c r="HTC16" s="107"/>
      <c r="HTD16" s="107"/>
      <c r="HTE16" s="107"/>
      <c r="HTF16" s="107"/>
      <c r="HTG16" s="107"/>
      <c r="HTH16" s="107"/>
      <c r="HTI16" s="107"/>
      <c r="HTJ16" s="107"/>
      <c r="HTK16" s="107"/>
      <c r="HTL16" s="107"/>
      <c r="HTM16" s="107"/>
      <c r="HTN16" s="107"/>
      <c r="HTO16" s="107"/>
      <c r="HTP16" s="107"/>
      <c r="HTQ16" s="107"/>
      <c r="HTR16" s="107"/>
      <c r="HTS16" s="107"/>
      <c r="HTT16" s="107"/>
      <c r="HTU16" s="107"/>
      <c r="HTV16" s="107"/>
      <c r="HTW16" s="107"/>
      <c r="HTX16" s="107"/>
      <c r="HTY16" s="107"/>
      <c r="HTZ16" s="107"/>
      <c r="HUA16" s="107"/>
      <c r="HUB16" s="107"/>
      <c r="HUC16" s="107"/>
      <c r="HUD16" s="107"/>
      <c r="HUE16" s="107"/>
      <c r="HUF16" s="107"/>
      <c r="HUG16" s="107"/>
      <c r="HUH16" s="107"/>
      <c r="HUI16" s="107"/>
      <c r="HUJ16" s="107"/>
      <c r="HUK16" s="107"/>
      <c r="HUL16" s="107"/>
      <c r="HUM16" s="107"/>
      <c r="HUN16" s="107"/>
      <c r="HUO16" s="107"/>
      <c r="HUP16" s="107"/>
      <c r="HUQ16" s="107"/>
      <c r="HUR16" s="107"/>
      <c r="HUS16" s="107"/>
      <c r="HUT16" s="107"/>
      <c r="HUU16" s="107"/>
      <c r="HUV16" s="107"/>
      <c r="HUW16" s="107"/>
      <c r="HUX16" s="107"/>
      <c r="HUY16" s="107"/>
      <c r="HUZ16" s="107"/>
      <c r="HVA16" s="107"/>
      <c r="HVB16" s="107"/>
      <c r="HVC16" s="107"/>
      <c r="HVD16" s="107"/>
      <c r="HVE16" s="107"/>
      <c r="HVF16" s="107"/>
      <c r="HVG16" s="107"/>
      <c r="HVH16" s="107"/>
      <c r="HVI16" s="107"/>
      <c r="HVJ16" s="107"/>
      <c r="HVK16" s="107"/>
      <c r="HVL16" s="107"/>
      <c r="HVM16" s="107"/>
      <c r="HVN16" s="107"/>
      <c r="HVO16" s="107"/>
      <c r="HVP16" s="107"/>
      <c r="HVQ16" s="107"/>
      <c r="HVR16" s="107"/>
      <c r="HVS16" s="107"/>
      <c r="HVT16" s="107"/>
      <c r="HVU16" s="107"/>
      <c r="HVV16" s="107"/>
      <c r="HVW16" s="107"/>
      <c r="HVX16" s="107"/>
      <c r="HVY16" s="107"/>
      <c r="HVZ16" s="107"/>
      <c r="HWA16" s="107"/>
      <c r="HWB16" s="107"/>
      <c r="HWC16" s="107"/>
      <c r="HWD16" s="107"/>
      <c r="HWE16" s="107"/>
      <c r="HWF16" s="107"/>
      <c r="HWG16" s="107"/>
      <c r="HWH16" s="107"/>
      <c r="HWI16" s="107"/>
      <c r="HWJ16" s="107"/>
      <c r="HWK16" s="107"/>
      <c r="HWL16" s="107"/>
      <c r="HWM16" s="107"/>
      <c r="HWN16" s="107"/>
      <c r="HWO16" s="107"/>
      <c r="HWP16" s="107"/>
      <c r="HWQ16" s="107"/>
      <c r="HWR16" s="107"/>
      <c r="HWS16" s="107"/>
      <c r="HWT16" s="107"/>
      <c r="HWU16" s="107"/>
      <c r="HWV16" s="107"/>
      <c r="HWW16" s="107"/>
      <c r="HWX16" s="107"/>
      <c r="HWY16" s="107"/>
      <c r="HWZ16" s="107"/>
      <c r="HXA16" s="107"/>
      <c r="HXB16" s="107"/>
      <c r="HXC16" s="107"/>
      <c r="HXD16" s="107"/>
      <c r="HXE16" s="107"/>
      <c r="HXF16" s="107"/>
      <c r="HXG16" s="107"/>
      <c r="HXH16" s="107"/>
      <c r="HXI16" s="107"/>
      <c r="HXJ16" s="107"/>
      <c r="HXK16" s="107"/>
      <c r="HXL16" s="107"/>
      <c r="HXM16" s="107"/>
      <c r="HXN16" s="107"/>
      <c r="HXO16" s="107"/>
      <c r="HXP16" s="107"/>
      <c r="HXQ16" s="107"/>
      <c r="HXR16" s="107"/>
      <c r="HXS16" s="107"/>
      <c r="HXT16" s="107"/>
      <c r="HXU16" s="107"/>
      <c r="HXV16" s="107"/>
      <c r="HXW16" s="107"/>
      <c r="HXX16" s="107"/>
      <c r="HXY16" s="107"/>
      <c r="HXZ16" s="107"/>
      <c r="HYA16" s="107"/>
      <c r="HYB16" s="107"/>
      <c r="HYC16" s="107"/>
      <c r="HYD16" s="107"/>
      <c r="HYE16" s="107"/>
      <c r="HYF16" s="107"/>
      <c r="HYG16" s="107"/>
      <c r="HYH16" s="107"/>
      <c r="HYI16" s="107"/>
      <c r="HYJ16" s="107"/>
      <c r="HYK16" s="107"/>
      <c r="HYL16" s="107"/>
      <c r="HYM16" s="107"/>
      <c r="HYN16" s="107"/>
      <c r="HYO16" s="107"/>
      <c r="HYP16" s="107"/>
      <c r="HYQ16" s="107"/>
      <c r="HYR16" s="107"/>
      <c r="HYS16" s="107"/>
      <c r="HYT16" s="107"/>
      <c r="HYU16" s="107"/>
      <c r="HYV16" s="107"/>
      <c r="HYW16" s="107"/>
      <c r="HYX16" s="107"/>
      <c r="HYY16" s="107"/>
      <c r="HYZ16" s="107"/>
      <c r="HZA16" s="107"/>
      <c r="HZB16" s="107"/>
      <c r="HZC16" s="107"/>
      <c r="HZD16" s="107"/>
      <c r="HZE16" s="107"/>
      <c r="HZF16" s="107"/>
      <c r="HZG16" s="107"/>
      <c r="HZH16" s="107"/>
      <c r="HZI16" s="107"/>
      <c r="HZJ16" s="107"/>
      <c r="HZK16" s="107"/>
      <c r="HZL16" s="107"/>
      <c r="HZM16" s="107"/>
      <c r="HZN16" s="107"/>
      <c r="HZO16" s="107"/>
      <c r="HZP16" s="107"/>
      <c r="HZQ16" s="107"/>
      <c r="HZR16" s="107"/>
      <c r="HZS16" s="107"/>
      <c r="HZT16" s="107"/>
      <c r="HZU16" s="107"/>
      <c r="HZV16" s="107"/>
      <c r="HZW16" s="107"/>
      <c r="HZX16" s="107"/>
      <c r="HZY16" s="107"/>
      <c r="HZZ16" s="107"/>
      <c r="IAA16" s="107"/>
      <c r="IAB16" s="107"/>
      <c r="IAC16" s="107"/>
      <c r="IAD16" s="107"/>
      <c r="IAE16" s="107"/>
      <c r="IAF16" s="107"/>
      <c r="IAG16" s="107"/>
      <c r="IAH16" s="107"/>
      <c r="IAI16" s="107"/>
      <c r="IAJ16" s="107"/>
      <c r="IAK16" s="107"/>
      <c r="IAL16" s="107"/>
      <c r="IAM16" s="107"/>
      <c r="IAN16" s="107"/>
      <c r="IAO16" s="107"/>
      <c r="IAP16" s="107"/>
      <c r="IAQ16" s="107"/>
      <c r="IAR16" s="107"/>
      <c r="IAS16" s="107"/>
      <c r="IAT16" s="107"/>
      <c r="IAU16" s="107"/>
      <c r="IAV16" s="107"/>
      <c r="IAW16" s="107"/>
      <c r="IAX16" s="107"/>
      <c r="IAY16" s="107"/>
      <c r="IAZ16" s="107"/>
      <c r="IBA16" s="107"/>
      <c r="IBB16" s="107"/>
      <c r="IBC16" s="107"/>
      <c r="IBD16" s="107"/>
      <c r="IBE16" s="107"/>
      <c r="IBF16" s="107"/>
      <c r="IBG16" s="107"/>
      <c r="IBH16" s="107"/>
      <c r="IBI16" s="107"/>
      <c r="IBJ16" s="107"/>
      <c r="IBK16" s="107"/>
      <c r="IBL16" s="107"/>
      <c r="IBM16" s="107"/>
      <c r="IBN16" s="107"/>
      <c r="IBO16" s="107"/>
      <c r="IBP16" s="107"/>
      <c r="IBQ16" s="107"/>
      <c r="IBR16" s="107"/>
      <c r="IBS16" s="107"/>
      <c r="IBT16" s="107"/>
      <c r="IBU16" s="107"/>
      <c r="IBV16" s="107"/>
      <c r="IBW16" s="107"/>
      <c r="IBX16" s="107"/>
      <c r="IBY16" s="107"/>
      <c r="IBZ16" s="107"/>
      <c r="ICA16" s="107"/>
      <c r="ICB16" s="107"/>
      <c r="ICC16" s="107"/>
      <c r="ICD16" s="107"/>
      <c r="ICE16" s="107"/>
      <c r="ICF16" s="107"/>
      <c r="ICG16" s="107"/>
      <c r="ICH16" s="107"/>
      <c r="ICI16" s="107"/>
      <c r="ICJ16" s="107"/>
      <c r="ICK16" s="107"/>
      <c r="ICL16" s="107"/>
      <c r="ICM16" s="107"/>
      <c r="ICN16" s="107"/>
      <c r="ICO16" s="107"/>
      <c r="ICP16" s="107"/>
      <c r="ICQ16" s="107"/>
      <c r="ICR16" s="107"/>
      <c r="ICS16" s="107"/>
      <c r="ICT16" s="107"/>
      <c r="ICU16" s="107"/>
      <c r="ICV16" s="107"/>
      <c r="ICW16" s="107"/>
      <c r="ICX16" s="107"/>
      <c r="ICY16" s="107"/>
      <c r="ICZ16" s="107"/>
      <c r="IDA16" s="107"/>
      <c r="IDB16" s="107"/>
      <c r="IDC16" s="107"/>
      <c r="IDD16" s="107"/>
      <c r="IDE16" s="107"/>
      <c r="IDF16" s="107"/>
      <c r="IDG16" s="107"/>
      <c r="IDH16" s="107"/>
      <c r="IDI16" s="107"/>
      <c r="IDJ16" s="107"/>
      <c r="IDK16" s="107"/>
      <c r="IDL16" s="107"/>
      <c r="IDM16" s="107"/>
      <c r="IDN16" s="107"/>
      <c r="IDO16" s="107"/>
      <c r="IDP16" s="107"/>
      <c r="IDQ16" s="107"/>
      <c r="IDR16" s="107"/>
      <c r="IDS16" s="107"/>
      <c r="IDT16" s="107"/>
      <c r="IDU16" s="107"/>
      <c r="IDV16" s="107"/>
      <c r="IDW16" s="107"/>
      <c r="IDX16" s="107"/>
      <c r="IDY16" s="107"/>
      <c r="IDZ16" s="107"/>
      <c r="IEA16" s="107"/>
      <c r="IEB16" s="107"/>
      <c r="IEC16" s="107"/>
      <c r="IED16" s="107"/>
      <c r="IEE16" s="107"/>
      <c r="IEF16" s="107"/>
      <c r="IEG16" s="107"/>
      <c r="IEH16" s="107"/>
      <c r="IEI16" s="107"/>
      <c r="IEJ16" s="107"/>
      <c r="IEK16" s="107"/>
      <c r="IEL16" s="107"/>
      <c r="IEM16" s="107"/>
      <c r="IEN16" s="107"/>
      <c r="IEO16" s="107"/>
      <c r="IEP16" s="107"/>
      <c r="IEQ16" s="107"/>
      <c r="IER16" s="107"/>
      <c r="IES16" s="107"/>
      <c r="IET16" s="107"/>
      <c r="IEU16" s="107"/>
      <c r="IEV16" s="107"/>
      <c r="IEW16" s="107"/>
      <c r="IEX16" s="107"/>
      <c r="IEY16" s="107"/>
      <c r="IEZ16" s="107"/>
      <c r="IFA16" s="107"/>
      <c r="IFB16" s="107"/>
      <c r="IFC16" s="107"/>
      <c r="IFD16" s="107"/>
      <c r="IFE16" s="107"/>
      <c r="IFF16" s="107"/>
      <c r="IFG16" s="107"/>
      <c r="IFH16" s="107"/>
      <c r="IFI16" s="107"/>
      <c r="IFJ16" s="107"/>
      <c r="IFK16" s="107"/>
      <c r="IFL16" s="107"/>
      <c r="IFM16" s="107"/>
      <c r="IFN16" s="107"/>
      <c r="IFO16" s="107"/>
      <c r="IFP16" s="107"/>
      <c r="IFQ16" s="107"/>
      <c r="IFR16" s="107"/>
      <c r="IFS16" s="107"/>
      <c r="IFT16" s="107"/>
      <c r="IFU16" s="107"/>
      <c r="IFV16" s="107"/>
      <c r="IFW16" s="107"/>
      <c r="IFX16" s="107"/>
      <c r="IFY16" s="107"/>
      <c r="IFZ16" s="107"/>
      <c r="IGA16" s="107"/>
      <c r="IGB16" s="107"/>
      <c r="IGC16" s="107"/>
      <c r="IGD16" s="107"/>
      <c r="IGE16" s="107"/>
      <c r="IGF16" s="107"/>
      <c r="IGG16" s="107"/>
      <c r="IGH16" s="107"/>
      <c r="IGI16" s="107"/>
      <c r="IGJ16" s="107"/>
      <c r="IGK16" s="107"/>
      <c r="IGL16" s="107"/>
      <c r="IGM16" s="107"/>
      <c r="IGN16" s="107"/>
      <c r="IGO16" s="107"/>
      <c r="IGP16" s="107"/>
      <c r="IGQ16" s="107"/>
      <c r="IGR16" s="107"/>
      <c r="IGS16" s="107"/>
      <c r="IGT16" s="107"/>
      <c r="IGU16" s="107"/>
      <c r="IGV16" s="107"/>
      <c r="IGW16" s="107"/>
      <c r="IGX16" s="107"/>
      <c r="IGY16" s="107"/>
      <c r="IGZ16" s="107"/>
      <c r="IHA16" s="107"/>
      <c r="IHB16" s="107"/>
      <c r="IHC16" s="107"/>
      <c r="IHD16" s="107"/>
      <c r="IHE16" s="107"/>
      <c r="IHF16" s="107"/>
      <c r="IHG16" s="107"/>
      <c r="IHH16" s="107"/>
      <c r="IHI16" s="107"/>
      <c r="IHJ16" s="107"/>
      <c r="IHK16" s="107"/>
      <c r="IHL16" s="107"/>
      <c r="IHM16" s="107"/>
      <c r="IHN16" s="107"/>
      <c r="IHO16" s="107"/>
      <c r="IHP16" s="107"/>
      <c r="IHQ16" s="107"/>
      <c r="IHR16" s="107"/>
      <c r="IHS16" s="107"/>
      <c r="IHT16" s="107"/>
      <c r="IHU16" s="107"/>
      <c r="IHV16" s="107"/>
      <c r="IHW16" s="107"/>
      <c r="IHX16" s="107"/>
      <c r="IHY16" s="107"/>
      <c r="IHZ16" s="107"/>
      <c r="IIA16" s="107"/>
      <c r="IIB16" s="107"/>
      <c r="IIC16" s="107"/>
      <c r="IID16" s="107"/>
      <c r="IIE16" s="107"/>
      <c r="IIF16" s="107"/>
      <c r="IIG16" s="107"/>
      <c r="IIH16" s="107"/>
      <c r="III16" s="107"/>
      <c r="IIJ16" s="107"/>
      <c r="IIK16" s="107"/>
      <c r="IIL16" s="107"/>
      <c r="IIM16" s="107"/>
      <c r="IIN16" s="107"/>
      <c r="IIO16" s="107"/>
      <c r="IIP16" s="107"/>
      <c r="IIQ16" s="107"/>
      <c r="IIR16" s="107"/>
      <c r="IIS16" s="107"/>
      <c r="IIT16" s="107"/>
      <c r="IIU16" s="107"/>
      <c r="IIV16" s="107"/>
      <c r="IIW16" s="107"/>
      <c r="IIX16" s="107"/>
      <c r="IIY16" s="107"/>
      <c r="IIZ16" s="107"/>
      <c r="IJA16" s="107"/>
      <c r="IJB16" s="107"/>
      <c r="IJC16" s="107"/>
      <c r="IJD16" s="107"/>
      <c r="IJE16" s="107"/>
      <c r="IJF16" s="107"/>
      <c r="IJG16" s="107"/>
      <c r="IJH16" s="107"/>
      <c r="IJI16" s="107"/>
      <c r="IJJ16" s="107"/>
      <c r="IJK16" s="107"/>
      <c r="IJL16" s="107"/>
      <c r="IJM16" s="107"/>
      <c r="IJN16" s="107"/>
      <c r="IJO16" s="107"/>
      <c r="IJP16" s="107"/>
      <c r="IJQ16" s="107"/>
      <c r="IJR16" s="107"/>
      <c r="IJS16" s="107"/>
      <c r="IJT16" s="107"/>
      <c r="IJU16" s="107"/>
      <c r="IJV16" s="107"/>
      <c r="IJW16" s="107"/>
      <c r="IJX16" s="107"/>
      <c r="IJY16" s="107"/>
      <c r="IJZ16" s="107"/>
      <c r="IKA16" s="107"/>
      <c r="IKB16" s="107"/>
      <c r="IKC16" s="107"/>
      <c r="IKD16" s="107"/>
      <c r="IKE16" s="107"/>
      <c r="IKF16" s="107"/>
      <c r="IKG16" s="107"/>
      <c r="IKH16" s="107"/>
      <c r="IKI16" s="107"/>
      <c r="IKJ16" s="107"/>
      <c r="IKK16" s="107"/>
      <c r="IKL16" s="107"/>
      <c r="IKM16" s="107"/>
      <c r="IKN16" s="107"/>
      <c r="IKO16" s="107"/>
      <c r="IKP16" s="107"/>
      <c r="IKQ16" s="107"/>
      <c r="IKR16" s="107"/>
      <c r="IKS16" s="107"/>
      <c r="IKT16" s="107"/>
      <c r="IKU16" s="107"/>
      <c r="IKV16" s="107"/>
      <c r="IKW16" s="107"/>
      <c r="IKX16" s="107"/>
      <c r="IKY16" s="107"/>
      <c r="IKZ16" s="107"/>
      <c r="ILA16" s="107"/>
      <c r="ILB16" s="107"/>
      <c r="ILC16" s="107"/>
      <c r="ILD16" s="107"/>
      <c r="ILE16" s="107"/>
      <c r="ILF16" s="107"/>
      <c r="ILG16" s="107"/>
      <c r="ILH16" s="107"/>
      <c r="ILI16" s="107"/>
      <c r="ILJ16" s="107"/>
      <c r="ILK16" s="107"/>
      <c r="ILL16" s="107"/>
      <c r="ILM16" s="107"/>
      <c r="ILN16" s="107"/>
      <c r="ILO16" s="107"/>
      <c r="ILP16" s="107"/>
      <c r="ILQ16" s="107"/>
      <c r="ILR16" s="107"/>
      <c r="ILS16" s="107"/>
      <c r="ILT16" s="107"/>
      <c r="ILU16" s="107"/>
      <c r="ILV16" s="107"/>
      <c r="ILW16" s="107"/>
      <c r="ILX16" s="107"/>
      <c r="ILY16" s="107"/>
      <c r="ILZ16" s="107"/>
      <c r="IMA16" s="107"/>
      <c r="IMB16" s="107"/>
      <c r="IMC16" s="107"/>
      <c r="IMD16" s="107"/>
      <c r="IME16" s="107"/>
      <c r="IMF16" s="107"/>
      <c r="IMG16" s="107"/>
      <c r="IMH16" s="107"/>
      <c r="IMI16" s="107"/>
      <c r="IMJ16" s="107"/>
      <c r="IMK16" s="107"/>
      <c r="IML16" s="107"/>
      <c r="IMM16" s="107"/>
      <c r="IMN16" s="107"/>
      <c r="IMO16" s="107"/>
      <c r="IMP16" s="107"/>
      <c r="IMQ16" s="107"/>
      <c r="IMR16" s="107"/>
      <c r="IMS16" s="107"/>
      <c r="IMT16" s="107"/>
      <c r="IMU16" s="107"/>
      <c r="IMV16" s="107"/>
      <c r="IMW16" s="107"/>
      <c r="IMX16" s="107"/>
      <c r="IMY16" s="107"/>
      <c r="IMZ16" s="107"/>
      <c r="INA16" s="107"/>
      <c r="INB16" s="107"/>
      <c r="INC16" s="107"/>
      <c r="IND16" s="107"/>
      <c r="INE16" s="107"/>
      <c r="INF16" s="107"/>
      <c r="ING16" s="107"/>
      <c r="INH16" s="107"/>
      <c r="INI16" s="107"/>
      <c r="INJ16" s="107"/>
      <c r="INK16" s="107"/>
      <c r="INL16" s="107"/>
      <c r="INM16" s="107"/>
      <c r="INN16" s="107"/>
      <c r="INO16" s="107"/>
      <c r="INP16" s="107"/>
      <c r="INQ16" s="107"/>
      <c r="INR16" s="107"/>
      <c r="INS16" s="107"/>
      <c r="INT16" s="107"/>
      <c r="INU16" s="107"/>
      <c r="INV16" s="107"/>
      <c r="INW16" s="107"/>
      <c r="INX16" s="107"/>
      <c r="INY16" s="107"/>
      <c r="INZ16" s="107"/>
      <c r="IOA16" s="107"/>
      <c r="IOB16" s="107"/>
      <c r="IOC16" s="107"/>
      <c r="IOD16" s="107"/>
      <c r="IOE16" s="107"/>
      <c r="IOF16" s="107"/>
      <c r="IOG16" s="107"/>
      <c r="IOH16" s="107"/>
      <c r="IOI16" s="107"/>
      <c r="IOJ16" s="107"/>
      <c r="IOK16" s="107"/>
      <c r="IOL16" s="107"/>
      <c r="IOM16" s="107"/>
      <c r="ION16" s="107"/>
      <c r="IOO16" s="107"/>
      <c r="IOP16" s="107"/>
      <c r="IOQ16" s="107"/>
      <c r="IOR16" s="107"/>
      <c r="IOS16" s="107"/>
      <c r="IOT16" s="107"/>
      <c r="IOU16" s="107"/>
      <c r="IOV16" s="107"/>
      <c r="IOW16" s="107"/>
      <c r="IOX16" s="107"/>
      <c r="IOY16" s="107"/>
      <c r="IOZ16" s="107"/>
      <c r="IPA16" s="107"/>
      <c r="IPB16" s="107"/>
      <c r="IPC16" s="107"/>
      <c r="IPD16" s="107"/>
      <c r="IPE16" s="107"/>
      <c r="IPF16" s="107"/>
      <c r="IPG16" s="107"/>
      <c r="IPH16" s="107"/>
      <c r="IPI16" s="107"/>
      <c r="IPJ16" s="107"/>
      <c r="IPK16" s="107"/>
      <c r="IPL16" s="107"/>
      <c r="IPM16" s="107"/>
      <c r="IPN16" s="107"/>
      <c r="IPO16" s="107"/>
      <c r="IPP16" s="107"/>
      <c r="IPQ16" s="107"/>
      <c r="IPR16" s="107"/>
      <c r="IPS16" s="107"/>
      <c r="IPT16" s="107"/>
      <c r="IPU16" s="107"/>
      <c r="IPV16" s="107"/>
      <c r="IPW16" s="107"/>
      <c r="IPX16" s="107"/>
      <c r="IPY16" s="107"/>
      <c r="IPZ16" s="107"/>
      <c r="IQA16" s="107"/>
      <c r="IQB16" s="107"/>
      <c r="IQC16" s="107"/>
      <c r="IQD16" s="107"/>
      <c r="IQE16" s="107"/>
      <c r="IQF16" s="107"/>
      <c r="IQG16" s="107"/>
      <c r="IQH16" s="107"/>
      <c r="IQI16" s="107"/>
      <c r="IQJ16" s="107"/>
      <c r="IQK16" s="107"/>
      <c r="IQL16" s="107"/>
      <c r="IQM16" s="107"/>
      <c r="IQN16" s="107"/>
      <c r="IQO16" s="107"/>
      <c r="IQP16" s="107"/>
      <c r="IQQ16" s="107"/>
      <c r="IQR16" s="107"/>
      <c r="IQS16" s="107"/>
      <c r="IQT16" s="107"/>
      <c r="IQU16" s="107"/>
      <c r="IQV16" s="107"/>
      <c r="IQW16" s="107"/>
      <c r="IQX16" s="107"/>
      <c r="IQY16" s="107"/>
      <c r="IQZ16" s="107"/>
      <c r="IRA16" s="107"/>
      <c r="IRB16" s="107"/>
      <c r="IRC16" s="107"/>
      <c r="IRD16" s="107"/>
      <c r="IRE16" s="107"/>
      <c r="IRF16" s="107"/>
      <c r="IRG16" s="107"/>
      <c r="IRH16" s="107"/>
      <c r="IRI16" s="107"/>
      <c r="IRJ16" s="107"/>
      <c r="IRK16" s="107"/>
      <c r="IRL16" s="107"/>
      <c r="IRM16" s="107"/>
      <c r="IRN16" s="107"/>
      <c r="IRO16" s="107"/>
      <c r="IRP16" s="107"/>
      <c r="IRQ16" s="107"/>
      <c r="IRR16" s="107"/>
      <c r="IRS16" s="107"/>
      <c r="IRT16" s="107"/>
      <c r="IRU16" s="107"/>
      <c r="IRV16" s="107"/>
      <c r="IRW16" s="107"/>
      <c r="IRX16" s="107"/>
      <c r="IRY16" s="107"/>
      <c r="IRZ16" s="107"/>
      <c r="ISA16" s="107"/>
      <c r="ISB16" s="107"/>
      <c r="ISC16" s="107"/>
      <c r="ISD16" s="107"/>
      <c r="ISE16" s="107"/>
      <c r="ISF16" s="107"/>
      <c r="ISG16" s="107"/>
      <c r="ISH16" s="107"/>
      <c r="ISI16" s="107"/>
      <c r="ISJ16" s="107"/>
      <c r="ISK16" s="107"/>
      <c r="ISL16" s="107"/>
      <c r="ISM16" s="107"/>
      <c r="ISN16" s="107"/>
      <c r="ISO16" s="107"/>
      <c r="ISP16" s="107"/>
      <c r="ISQ16" s="107"/>
      <c r="ISR16" s="107"/>
      <c r="ISS16" s="107"/>
      <c r="IST16" s="107"/>
      <c r="ISU16" s="107"/>
      <c r="ISV16" s="107"/>
      <c r="ISW16" s="107"/>
      <c r="ISX16" s="107"/>
      <c r="ISY16" s="107"/>
      <c r="ISZ16" s="107"/>
      <c r="ITA16" s="107"/>
      <c r="ITB16" s="107"/>
      <c r="ITC16" s="107"/>
      <c r="ITD16" s="107"/>
      <c r="ITE16" s="107"/>
      <c r="ITF16" s="107"/>
      <c r="ITG16" s="107"/>
      <c r="ITH16" s="107"/>
      <c r="ITI16" s="107"/>
      <c r="ITJ16" s="107"/>
      <c r="ITK16" s="107"/>
      <c r="ITL16" s="107"/>
      <c r="ITM16" s="107"/>
      <c r="ITN16" s="107"/>
      <c r="ITO16" s="107"/>
      <c r="ITP16" s="107"/>
      <c r="ITQ16" s="107"/>
      <c r="ITR16" s="107"/>
      <c r="ITS16" s="107"/>
      <c r="ITT16" s="107"/>
      <c r="ITU16" s="107"/>
      <c r="ITV16" s="107"/>
      <c r="ITW16" s="107"/>
      <c r="ITX16" s="107"/>
      <c r="ITY16" s="107"/>
      <c r="ITZ16" s="107"/>
      <c r="IUA16" s="107"/>
      <c r="IUB16" s="107"/>
      <c r="IUC16" s="107"/>
      <c r="IUD16" s="107"/>
      <c r="IUE16" s="107"/>
      <c r="IUF16" s="107"/>
      <c r="IUG16" s="107"/>
      <c r="IUH16" s="107"/>
      <c r="IUI16" s="107"/>
      <c r="IUJ16" s="107"/>
      <c r="IUK16" s="107"/>
      <c r="IUL16" s="107"/>
      <c r="IUM16" s="107"/>
      <c r="IUN16" s="107"/>
      <c r="IUO16" s="107"/>
      <c r="IUP16" s="107"/>
      <c r="IUQ16" s="107"/>
      <c r="IUR16" s="107"/>
      <c r="IUS16" s="107"/>
      <c r="IUT16" s="107"/>
      <c r="IUU16" s="107"/>
      <c r="IUV16" s="107"/>
      <c r="IUW16" s="107"/>
      <c r="IUX16" s="107"/>
      <c r="IUY16" s="107"/>
      <c r="IUZ16" s="107"/>
      <c r="IVA16" s="107"/>
      <c r="IVB16" s="107"/>
      <c r="IVC16" s="107"/>
      <c r="IVD16" s="107"/>
      <c r="IVE16" s="107"/>
      <c r="IVF16" s="107"/>
      <c r="IVG16" s="107"/>
      <c r="IVH16" s="107"/>
      <c r="IVI16" s="107"/>
      <c r="IVJ16" s="107"/>
      <c r="IVK16" s="107"/>
      <c r="IVL16" s="107"/>
      <c r="IVM16" s="107"/>
      <c r="IVN16" s="107"/>
      <c r="IVO16" s="107"/>
      <c r="IVP16" s="107"/>
      <c r="IVQ16" s="107"/>
      <c r="IVR16" s="107"/>
      <c r="IVS16" s="107"/>
      <c r="IVT16" s="107"/>
      <c r="IVU16" s="107"/>
      <c r="IVV16" s="107"/>
      <c r="IVW16" s="107"/>
      <c r="IVX16" s="107"/>
      <c r="IVY16" s="107"/>
      <c r="IVZ16" s="107"/>
      <c r="IWA16" s="107"/>
      <c r="IWB16" s="107"/>
      <c r="IWC16" s="107"/>
      <c r="IWD16" s="107"/>
      <c r="IWE16" s="107"/>
      <c r="IWF16" s="107"/>
      <c r="IWG16" s="107"/>
      <c r="IWH16" s="107"/>
      <c r="IWI16" s="107"/>
      <c r="IWJ16" s="107"/>
      <c r="IWK16" s="107"/>
      <c r="IWL16" s="107"/>
      <c r="IWM16" s="107"/>
      <c r="IWN16" s="107"/>
      <c r="IWO16" s="107"/>
      <c r="IWP16" s="107"/>
      <c r="IWQ16" s="107"/>
      <c r="IWR16" s="107"/>
      <c r="IWS16" s="107"/>
      <c r="IWT16" s="107"/>
      <c r="IWU16" s="107"/>
      <c r="IWV16" s="107"/>
      <c r="IWW16" s="107"/>
      <c r="IWX16" s="107"/>
      <c r="IWY16" s="107"/>
      <c r="IWZ16" s="107"/>
      <c r="IXA16" s="107"/>
      <c r="IXB16" s="107"/>
      <c r="IXC16" s="107"/>
      <c r="IXD16" s="107"/>
      <c r="IXE16" s="107"/>
      <c r="IXF16" s="107"/>
      <c r="IXG16" s="107"/>
      <c r="IXH16" s="107"/>
      <c r="IXI16" s="107"/>
      <c r="IXJ16" s="107"/>
      <c r="IXK16" s="107"/>
      <c r="IXL16" s="107"/>
      <c r="IXM16" s="107"/>
      <c r="IXN16" s="107"/>
      <c r="IXO16" s="107"/>
      <c r="IXP16" s="107"/>
      <c r="IXQ16" s="107"/>
      <c r="IXR16" s="107"/>
      <c r="IXS16" s="107"/>
      <c r="IXT16" s="107"/>
      <c r="IXU16" s="107"/>
      <c r="IXV16" s="107"/>
      <c r="IXW16" s="107"/>
      <c r="IXX16" s="107"/>
      <c r="IXY16" s="107"/>
      <c r="IXZ16" s="107"/>
      <c r="IYA16" s="107"/>
      <c r="IYB16" s="107"/>
      <c r="IYC16" s="107"/>
      <c r="IYD16" s="107"/>
      <c r="IYE16" s="107"/>
      <c r="IYF16" s="107"/>
      <c r="IYG16" s="107"/>
      <c r="IYH16" s="107"/>
      <c r="IYI16" s="107"/>
      <c r="IYJ16" s="107"/>
      <c r="IYK16" s="107"/>
      <c r="IYL16" s="107"/>
      <c r="IYM16" s="107"/>
      <c r="IYN16" s="107"/>
      <c r="IYO16" s="107"/>
      <c r="IYP16" s="107"/>
      <c r="IYQ16" s="107"/>
      <c r="IYR16" s="107"/>
      <c r="IYS16" s="107"/>
      <c r="IYT16" s="107"/>
      <c r="IYU16" s="107"/>
      <c r="IYV16" s="107"/>
      <c r="IYW16" s="107"/>
      <c r="IYX16" s="107"/>
      <c r="IYY16" s="107"/>
      <c r="IYZ16" s="107"/>
      <c r="IZA16" s="107"/>
      <c r="IZB16" s="107"/>
      <c r="IZC16" s="107"/>
      <c r="IZD16" s="107"/>
      <c r="IZE16" s="107"/>
      <c r="IZF16" s="107"/>
      <c r="IZG16" s="107"/>
      <c r="IZH16" s="107"/>
      <c r="IZI16" s="107"/>
      <c r="IZJ16" s="107"/>
      <c r="IZK16" s="107"/>
      <c r="IZL16" s="107"/>
      <c r="IZM16" s="107"/>
      <c r="IZN16" s="107"/>
      <c r="IZO16" s="107"/>
      <c r="IZP16" s="107"/>
      <c r="IZQ16" s="107"/>
      <c r="IZR16" s="107"/>
      <c r="IZS16" s="107"/>
      <c r="IZT16" s="107"/>
      <c r="IZU16" s="107"/>
      <c r="IZV16" s="107"/>
      <c r="IZW16" s="107"/>
      <c r="IZX16" s="107"/>
      <c r="IZY16" s="107"/>
      <c r="IZZ16" s="107"/>
      <c r="JAA16" s="107"/>
      <c r="JAB16" s="107"/>
      <c r="JAC16" s="107"/>
      <c r="JAD16" s="107"/>
      <c r="JAE16" s="107"/>
      <c r="JAF16" s="107"/>
      <c r="JAG16" s="107"/>
      <c r="JAH16" s="107"/>
      <c r="JAI16" s="107"/>
      <c r="JAJ16" s="107"/>
      <c r="JAK16" s="107"/>
      <c r="JAL16" s="107"/>
      <c r="JAM16" s="107"/>
      <c r="JAN16" s="107"/>
      <c r="JAO16" s="107"/>
      <c r="JAP16" s="107"/>
      <c r="JAQ16" s="107"/>
      <c r="JAR16" s="107"/>
      <c r="JAS16" s="107"/>
      <c r="JAT16" s="107"/>
      <c r="JAU16" s="107"/>
      <c r="JAV16" s="107"/>
      <c r="JAW16" s="107"/>
      <c r="JAX16" s="107"/>
      <c r="JAY16" s="107"/>
      <c r="JAZ16" s="107"/>
      <c r="JBA16" s="107"/>
      <c r="JBB16" s="107"/>
      <c r="JBC16" s="107"/>
      <c r="JBD16" s="107"/>
      <c r="JBE16" s="107"/>
      <c r="JBF16" s="107"/>
      <c r="JBG16" s="107"/>
      <c r="JBH16" s="107"/>
      <c r="JBI16" s="107"/>
      <c r="JBJ16" s="107"/>
      <c r="JBK16" s="107"/>
      <c r="JBL16" s="107"/>
      <c r="JBM16" s="107"/>
      <c r="JBN16" s="107"/>
      <c r="JBO16" s="107"/>
      <c r="JBP16" s="107"/>
      <c r="JBQ16" s="107"/>
      <c r="JBR16" s="107"/>
      <c r="JBS16" s="107"/>
      <c r="JBT16" s="107"/>
      <c r="JBU16" s="107"/>
      <c r="JBV16" s="107"/>
      <c r="JBW16" s="107"/>
      <c r="JBX16" s="107"/>
      <c r="JBY16" s="107"/>
      <c r="JBZ16" s="107"/>
      <c r="JCA16" s="107"/>
      <c r="JCB16" s="107"/>
      <c r="JCC16" s="107"/>
      <c r="JCD16" s="107"/>
      <c r="JCE16" s="107"/>
      <c r="JCF16" s="107"/>
      <c r="JCG16" s="107"/>
      <c r="JCH16" s="107"/>
      <c r="JCI16" s="107"/>
      <c r="JCJ16" s="107"/>
      <c r="JCK16" s="107"/>
      <c r="JCL16" s="107"/>
      <c r="JCM16" s="107"/>
      <c r="JCN16" s="107"/>
      <c r="JCO16" s="107"/>
      <c r="JCP16" s="107"/>
      <c r="JCQ16" s="107"/>
      <c r="JCR16" s="107"/>
      <c r="JCS16" s="107"/>
      <c r="JCT16" s="107"/>
      <c r="JCU16" s="107"/>
      <c r="JCV16" s="107"/>
      <c r="JCW16" s="107"/>
      <c r="JCX16" s="107"/>
      <c r="JCY16" s="107"/>
      <c r="JCZ16" s="107"/>
      <c r="JDA16" s="107"/>
      <c r="JDB16" s="107"/>
      <c r="JDC16" s="107"/>
      <c r="JDD16" s="107"/>
      <c r="JDE16" s="107"/>
      <c r="JDF16" s="107"/>
      <c r="JDG16" s="107"/>
      <c r="JDH16" s="107"/>
      <c r="JDI16" s="107"/>
      <c r="JDJ16" s="107"/>
      <c r="JDK16" s="107"/>
      <c r="JDL16" s="107"/>
      <c r="JDM16" s="107"/>
      <c r="JDN16" s="107"/>
      <c r="JDO16" s="107"/>
      <c r="JDP16" s="107"/>
      <c r="JDQ16" s="107"/>
      <c r="JDR16" s="107"/>
      <c r="JDS16" s="107"/>
      <c r="JDT16" s="107"/>
      <c r="JDU16" s="107"/>
      <c r="JDV16" s="107"/>
      <c r="JDW16" s="107"/>
      <c r="JDX16" s="107"/>
      <c r="JDY16" s="107"/>
      <c r="JDZ16" s="107"/>
      <c r="JEA16" s="107"/>
      <c r="JEB16" s="107"/>
      <c r="JEC16" s="107"/>
      <c r="JED16" s="107"/>
      <c r="JEE16" s="107"/>
      <c r="JEF16" s="107"/>
      <c r="JEG16" s="107"/>
      <c r="JEH16" s="107"/>
      <c r="JEI16" s="107"/>
      <c r="JEJ16" s="107"/>
      <c r="JEK16" s="107"/>
      <c r="JEL16" s="107"/>
      <c r="JEM16" s="107"/>
      <c r="JEN16" s="107"/>
      <c r="JEO16" s="107"/>
      <c r="JEP16" s="107"/>
      <c r="JEQ16" s="107"/>
      <c r="JER16" s="107"/>
      <c r="JES16" s="107"/>
      <c r="JET16" s="107"/>
      <c r="JEU16" s="107"/>
      <c r="JEV16" s="107"/>
      <c r="JEW16" s="107"/>
      <c r="JEX16" s="107"/>
      <c r="JEY16" s="107"/>
      <c r="JEZ16" s="107"/>
      <c r="JFA16" s="107"/>
      <c r="JFB16" s="107"/>
      <c r="JFC16" s="107"/>
      <c r="JFD16" s="107"/>
      <c r="JFE16" s="107"/>
      <c r="JFF16" s="107"/>
      <c r="JFG16" s="107"/>
      <c r="JFH16" s="107"/>
      <c r="JFI16" s="107"/>
      <c r="JFJ16" s="107"/>
      <c r="JFK16" s="107"/>
      <c r="JFL16" s="107"/>
      <c r="JFM16" s="107"/>
      <c r="JFN16" s="107"/>
      <c r="JFO16" s="107"/>
      <c r="JFP16" s="107"/>
      <c r="JFQ16" s="107"/>
      <c r="JFR16" s="107"/>
      <c r="JFS16" s="107"/>
      <c r="JFT16" s="107"/>
      <c r="JFU16" s="107"/>
      <c r="JFV16" s="107"/>
      <c r="JFW16" s="107"/>
      <c r="JFX16" s="107"/>
      <c r="JFY16" s="107"/>
      <c r="JFZ16" s="107"/>
      <c r="JGA16" s="107"/>
      <c r="JGB16" s="107"/>
      <c r="JGC16" s="107"/>
      <c r="JGD16" s="107"/>
      <c r="JGE16" s="107"/>
      <c r="JGF16" s="107"/>
      <c r="JGG16" s="107"/>
      <c r="JGH16" s="107"/>
      <c r="JGI16" s="107"/>
      <c r="JGJ16" s="107"/>
      <c r="JGK16" s="107"/>
      <c r="JGL16" s="107"/>
      <c r="JGM16" s="107"/>
      <c r="JGN16" s="107"/>
      <c r="JGO16" s="107"/>
      <c r="JGP16" s="107"/>
      <c r="JGQ16" s="107"/>
      <c r="JGR16" s="107"/>
      <c r="JGS16" s="107"/>
      <c r="JGT16" s="107"/>
      <c r="JGU16" s="107"/>
      <c r="JGV16" s="107"/>
      <c r="JGW16" s="107"/>
      <c r="JGX16" s="107"/>
      <c r="JGY16" s="107"/>
      <c r="JGZ16" s="107"/>
      <c r="JHA16" s="107"/>
      <c r="JHB16" s="107"/>
      <c r="JHC16" s="107"/>
      <c r="JHD16" s="107"/>
      <c r="JHE16" s="107"/>
      <c r="JHF16" s="107"/>
      <c r="JHG16" s="107"/>
      <c r="JHH16" s="107"/>
      <c r="JHI16" s="107"/>
      <c r="JHJ16" s="107"/>
      <c r="JHK16" s="107"/>
      <c r="JHL16" s="107"/>
      <c r="JHM16" s="107"/>
      <c r="JHN16" s="107"/>
      <c r="JHO16" s="107"/>
      <c r="JHP16" s="107"/>
      <c r="JHQ16" s="107"/>
      <c r="JHR16" s="107"/>
      <c r="JHS16" s="107"/>
      <c r="JHT16" s="107"/>
      <c r="JHU16" s="107"/>
      <c r="JHV16" s="107"/>
      <c r="JHW16" s="107"/>
      <c r="JHX16" s="107"/>
      <c r="JHY16" s="107"/>
      <c r="JHZ16" s="107"/>
      <c r="JIA16" s="107"/>
      <c r="JIB16" s="107"/>
      <c r="JIC16" s="107"/>
      <c r="JID16" s="107"/>
      <c r="JIE16" s="107"/>
      <c r="JIF16" s="107"/>
      <c r="JIG16" s="107"/>
      <c r="JIH16" s="107"/>
      <c r="JII16" s="107"/>
      <c r="JIJ16" s="107"/>
      <c r="JIK16" s="107"/>
      <c r="JIL16" s="107"/>
      <c r="JIM16" s="107"/>
      <c r="JIN16" s="107"/>
      <c r="JIO16" s="107"/>
      <c r="JIP16" s="107"/>
      <c r="JIQ16" s="107"/>
      <c r="JIR16" s="107"/>
      <c r="JIS16" s="107"/>
      <c r="JIT16" s="107"/>
      <c r="JIU16" s="107"/>
      <c r="JIV16" s="107"/>
      <c r="JIW16" s="107"/>
      <c r="JIX16" s="107"/>
      <c r="JIY16" s="107"/>
      <c r="JIZ16" s="107"/>
      <c r="JJA16" s="107"/>
      <c r="JJB16" s="107"/>
      <c r="JJC16" s="107"/>
      <c r="JJD16" s="107"/>
      <c r="JJE16" s="107"/>
      <c r="JJF16" s="107"/>
      <c r="JJG16" s="107"/>
      <c r="JJH16" s="107"/>
      <c r="JJI16" s="107"/>
      <c r="JJJ16" s="107"/>
      <c r="JJK16" s="107"/>
      <c r="JJL16" s="107"/>
      <c r="JJM16" s="107"/>
      <c r="JJN16" s="107"/>
      <c r="JJO16" s="107"/>
      <c r="JJP16" s="107"/>
      <c r="JJQ16" s="107"/>
      <c r="JJR16" s="107"/>
      <c r="JJS16" s="107"/>
      <c r="JJT16" s="107"/>
      <c r="JJU16" s="107"/>
      <c r="JJV16" s="107"/>
      <c r="JJW16" s="107"/>
      <c r="JJX16" s="107"/>
      <c r="JJY16" s="107"/>
      <c r="JJZ16" s="107"/>
      <c r="JKA16" s="107"/>
      <c r="JKB16" s="107"/>
      <c r="JKC16" s="107"/>
      <c r="JKD16" s="107"/>
      <c r="JKE16" s="107"/>
      <c r="JKF16" s="107"/>
      <c r="JKG16" s="107"/>
      <c r="JKH16" s="107"/>
      <c r="JKI16" s="107"/>
      <c r="JKJ16" s="107"/>
      <c r="JKK16" s="107"/>
      <c r="JKL16" s="107"/>
      <c r="JKM16" s="107"/>
      <c r="JKN16" s="107"/>
      <c r="JKO16" s="107"/>
      <c r="JKP16" s="107"/>
      <c r="JKQ16" s="107"/>
      <c r="JKR16" s="107"/>
      <c r="JKS16" s="107"/>
      <c r="JKT16" s="107"/>
      <c r="JKU16" s="107"/>
      <c r="JKV16" s="107"/>
      <c r="JKW16" s="107"/>
      <c r="JKX16" s="107"/>
      <c r="JKY16" s="107"/>
      <c r="JKZ16" s="107"/>
      <c r="JLA16" s="107"/>
      <c r="JLB16" s="107"/>
      <c r="JLC16" s="107"/>
      <c r="JLD16" s="107"/>
      <c r="JLE16" s="107"/>
      <c r="JLF16" s="107"/>
      <c r="JLG16" s="107"/>
      <c r="JLH16" s="107"/>
      <c r="JLI16" s="107"/>
      <c r="JLJ16" s="107"/>
      <c r="JLK16" s="107"/>
      <c r="JLL16" s="107"/>
      <c r="JLM16" s="107"/>
      <c r="JLN16" s="107"/>
      <c r="JLO16" s="107"/>
      <c r="JLP16" s="107"/>
      <c r="JLQ16" s="107"/>
      <c r="JLR16" s="107"/>
      <c r="JLS16" s="107"/>
      <c r="JLT16" s="107"/>
      <c r="JLU16" s="107"/>
      <c r="JLV16" s="107"/>
      <c r="JLW16" s="107"/>
      <c r="JLX16" s="107"/>
      <c r="JLY16" s="107"/>
      <c r="JLZ16" s="107"/>
      <c r="JMA16" s="107"/>
      <c r="JMB16" s="107"/>
      <c r="JMC16" s="107"/>
      <c r="JMD16" s="107"/>
      <c r="JME16" s="107"/>
      <c r="JMF16" s="107"/>
      <c r="JMG16" s="107"/>
      <c r="JMH16" s="107"/>
      <c r="JMI16" s="107"/>
      <c r="JMJ16" s="107"/>
      <c r="JMK16" s="107"/>
      <c r="JML16" s="107"/>
      <c r="JMM16" s="107"/>
      <c r="JMN16" s="107"/>
      <c r="JMO16" s="107"/>
      <c r="JMP16" s="107"/>
      <c r="JMQ16" s="107"/>
      <c r="JMR16" s="107"/>
      <c r="JMS16" s="107"/>
      <c r="JMT16" s="107"/>
      <c r="JMU16" s="107"/>
      <c r="JMV16" s="107"/>
      <c r="JMW16" s="107"/>
      <c r="JMX16" s="107"/>
      <c r="JMY16" s="107"/>
      <c r="JMZ16" s="107"/>
      <c r="JNA16" s="107"/>
      <c r="JNB16" s="107"/>
      <c r="JNC16" s="107"/>
      <c r="JND16" s="107"/>
      <c r="JNE16" s="107"/>
      <c r="JNF16" s="107"/>
      <c r="JNG16" s="107"/>
      <c r="JNH16" s="107"/>
      <c r="JNI16" s="107"/>
      <c r="JNJ16" s="107"/>
      <c r="JNK16" s="107"/>
      <c r="JNL16" s="107"/>
      <c r="JNM16" s="107"/>
      <c r="JNN16" s="107"/>
      <c r="JNO16" s="107"/>
      <c r="JNP16" s="107"/>
      <c r="JNQ16" s="107"/>
      <c r="JNR16" s="107"/>
      <c r="JNS16" s="107"/>
      <c r="JNT16" s="107"/>
      <c r="JNU16" s="107"/>
      <c r="JNV16" s="107"/>
      <c r="JNW16" s="107"/>
      <c r="JNX16" s="107"/>
      <c r="JNY16" s="107"/>
      <c r="JNZ16" s="107"/>
      <c r="JOA16" s="107"/>
      <c r="JOB16" s="107"/>
      <c r="JOC16" s="107"/>
      <c r="JOD16" s="107"/>
      <c r="JOE16" s="107"/>
      <c r="JOF16" s="107"/>
      <c r="JOG16" s="107"/>
      <c r="JOH16" s="107"/>
      <c r="JOI16" s="107"/>
      <c r="JOJ16" s="107"/>
      <c r="JOK16" s="107"/>
      <c r="JOL16" s="107"/>
      <c r="JOM16" s="107"/>
      <c r="JON16" s="107"/>
      <c r="JOO16" s="107"/>
      <c r="JOP16" s="107"/>
      <c r="JOQ16" s="107"/>
      <c r="JOR16" s="107"/>
      <c r="JOS16" s="107"/>
      <c r="JOT16" s="107"/>
      <c r="JOU16" s="107"/>
      <c r="JOV16" s="107"/>
      <c r="JOW16" s="107"/>
      <c r="JOX16" s="107"/>
      <c r="JOY16" s="107"/>
      <c r="JOZ16" s="107"/>
      <c r="JPA16" s="107"/>
      <c r="JPB16" s="107"/>
      <c r="JPC16" s="107"/>
      <c r="JPD16" s="107"/>
      <c r="JPE16" s="107"/>
      <c r="JPF16" s="107"/>
      <c r="JPG16" s="107"/>
      <c r="JPH16" s="107"/>
      <c r="JPI16" s="107"/>
      <c r="JPJ16" s="107"/>
      <c r="JPK16" s="107"/>
      <c r="JPL16" s="107"/>
      <c r="JPM16" s="107"/>
      <c r="JPN16" s="107"/>
      <c r="JPO16" s="107"/>
      <c r="JPP16" s="107"/>
      <c r="JPQ16" s="107"/>
      <c r="JPR16" s="107"/>
      <c r="JPS16" s="107"/>
      <c r="JPT16" s="107"/>
      <c r="JPU16" s="107"/>
      <c r="JPV16" s="107"/>
      <c r="JPW16" s="107"/>
      <c r="JPX16" s="107"/>
      <c r="JPY16" s="107"/>
      <c r="JPZ16" s="107"/>
      <c r="JQA16" s="107"/>
      <c r="JQB16" s="107"/>
      <c r="JQC16" s="107"/>
      <c r="JQD16" s="107"/>
      <c r="JQE16" s="107"/>
      <c r="JQF16" s="107"/>
      <c r="JQG16" s="107"/>
      <c r="JQH16" s="107"/>
      <c r="JQI16" s="107"/>
      <c r="JQJ16" s="107"/>
      <c r="JQK16" s="107"/>
      <c r="JQL16" s="107"/>
      <c r="JQM16" s="107"/>
      <c r="JQN16" s="107"/>
      <c r="JQO16" s="107"/>
      <c r="JQP16" s="107"/>
      <c r="JQQ16" s="107"/>
      <c r="JQR16" s="107"/>
      <c r="JQS16" s="107"/>
      <c r="JQT16" s="107"/>
      <c r="JQU16" s="107"/>
      <c r="JQV16" s="107"/>
      <c r="JQW16" s="107"/>
      <c r="JQX16" s="107"/>
      <c r="JQY16" s="107"/>
      <c r="JQZ16" s="107"/>
      <c r="JRA16" s="107"/>
      <c r="JRB16" s="107"/>
      <c r="JRC16" s="107"/>
      <c r="JRD16" s="107"/>
      <c r="JRE16" s="107"/>
      <c r="JRF16" s="107"/>
      <c r="JRG16" s="107"/>
      <c r="JRH16" s="107"/>
      <c r="JRI16" s="107"/>
      <c r="JRJ16" s="107"/>
      <c r="JRK16" s="107"/>
      <c r="JRL16" s="107"/>
      <c r="JRM16" s="107"/>
      <c r="JRN16" s="107"/>
      <c r="JRO16" s="107"/>
      <c r="JRP16" s="107"/>
      <c r="JRQ16" s="107"/>
      <c r="JRR16" s="107"/>
      <c r="JRS16" s="107"/>
      <c r="JRT16" s="107"/>
      <c r="JRU16" s="107"/>
      <c r="JRV16" s="107"/>
      <c r="JRW16" s="107"/>
      <c r="JRX16" s="107"/>
      <c r="JRY16" s="107"/>
      <c r="JRZ16" s="107"/>
      <c r="JSA16" s="107"/>
      <c r="JSB16" s="107"/>
      <c r="JSC16" s="107"/>
      <c r="JSD16" s="107"/>
      <c r="JSE16" s="107"/>
      <c r="JSF16" s="107"/>
      <c r="JSG16" s="107"/>
      <c r="JSH16" s="107"/>
      <c r="JSI16" s="107"/>
      <c r="JSJ16" s="107"/>
      <c r="JSK16" s="107"/>
      <c r="JSL16" s="107"/>
      <c r="JSM16" s="107"/>
      <c r="JSN16" s="107"/>
      <c r="JSO16" s="107"/>
      <c r="JSP16" s="107"/>
      <c r="JSQ16" s="107"/>
      <c r="JSR16" s="107"/>
      <c r="JSS16" s="107"/>
      <c r="JST16" s="107"/>
      <c r="JSU16" s="107"/>
      <c r="JSV16" s="107"/>
      <c r="JSW16" s="107"/>
      <c r="JSX16" s="107"/>
      <c r="JSY16" s="107"/>
      <c r="JSZ16" s="107"/>
      <c r="JTA16" s="107"/>
      <c r="JTB16" s="107"/>
      <c r="JTC16" s="107"/>
      <c r="JTD16" s="107"/>
      <c r="JTE16" s="107"/>
      <c r="JTF16" s="107"/>
      <c r="JTG16" s="107"/>
      <c r="JTH16" s="107"/>
      <c r="JTI16" s="107"/>
      <c r="JTJ16" s="107"/>
      <c r="JTK16" s="107"/>
      <c r="JTL16" s="107"/>
      <c r="JTM16" s="107"/>
      <c r="JTN16" s="107"/>
      <c r="JTO16" s="107"/>
      <c r="JTP16" s="107"/>
      <c r="JTQ16" s="107"/>
      <c r="JTR16" s="107"/>
      <c r="JTS16" s="107"/>
      <c r="JTT16" s="107"/>
      <c r="JTU16" s="107"/>
      <c r="JTV16" s="107"/>
      <c r="JTW16" s="107"/>
      <c r="JTX16" s="107"/>
      <c r="JTY16" s="107"/>
      <c r="JTZ16" s="107"/>
      <c r="JUA16" s="107"/>
      <c r="JUB16" s="107"/>
      <c r="JUC16" s="107"/>
      <c r="JUD16" s="107"/>
      <c r="JUE16" s="107"/>
      <c r="JUF16" s="107"/>
      <c r="JUG16" s="107"/>
      <c r="JUH16" s="107"/>
      <c r="JUI16" s="107"/>
      <c r="JUJ16" s="107"/>
      <c r="JUK16" s="107"/>
      <c r="JUL16" s="107"/>
      <c r="JUM16" s="107"/>
      <c r="JUN16" s="107"/>
      <c r="JUO16" s="107"/>
      <c r="JUP16" s="107"/>
      <c r="JUQ16" s="107"/>
      <c r="JUR16" s="107"/>
      <c r="JUS16" s="107"/>
      <c r="JUT16" s="107"/>
      <c r="JUU16" s="107"/>
      <c r="JUV16" s="107"/>
      <c r="JUW16" s="107"/>
      <c r="JUX16" s="107"/>
      <c r="JUY16" s="107"/>
      <c r="JUZ16" s="107"/>
      <c r="JVA16" s="107"/>
      <c r="JVB16" s="107"/>
      <c r="JVC16" s="107"/>
      <c r="JVD16" s="107"/>
      <c r="JVE16" s="107"/>
      <c r="JVF16" s="107"/>
      <c r="JVG16" s="107"/>
      <c r="JVH16" s="107"/>
      <c r="JVI16" s="107"/>
      <c r="JVJ16" s="107"/>
      <c r="JVK16" s="107"/>
      <c r="JVL16" s="107"/>
      <c r="JVM16" s="107"/>
      <c r="JVN16" s="107"/>
      <c r="JVO16" s="107"/>
      <c r="JVP16" s="107"/>
      <c r="JVQ16" s="107"/>
      <c r="JVR16" s="107"/>
      <c r="JVS16" s="107"/>
      <c r="JVT16" s="107"/>
      <c r="JVU16" s="107"/>
      <c r="JVV16" s="107"/>
      <c r="JVW16" s="107"/>
      <c r="JVX16" s="107"/>
      <c r="JVY16" s="107"/>
      <c r="JVZ16" s="107"/>
      <c r="JWA16" s="107"/>
      <c r="JWB16" s="107"/>
      <c r="JWC16" s="107"/>
      <c r="JWD16" s="107"/>
      <c r="JWE16" s="107"/>
      <c r="JWF16" s="107"/>
      <c r="JWG16" s="107"/>
      <c r="JWH16" s="107"/>
      <c r="JWI16" s="107"/>
      <c r="JWJ16" s="107"/>
      <c r="JWK16" s="107"/>
      <c r="JWL16" s="107"/>
      <c r="JWM16" s="107"/>
      <c r="JWN16" s="107"/>
      <c r="JWO16" s="107"/>
      <c r="JWP16" s="107"/>
      <c r="JWQ16" s="107"/>
      <c r="JWR16" s="107"/>
      <c r="JWS16" s="107"/>
      <c r="JWT16" s="107"/>
      <c r="JWU16" s="107"/>
      <c r="JWV16" s="107"/>
      <c r="JWW16" s="107"/>
      <c r="JWX16" s="107"/>
      <c r="JWY16" s="107"/>
      <c r="JWZ16" s="107"/>
      <c r="JXA16" s="107"/>
      <c r="JXB16" s="107"/>
      <c r="JXC16" s="107"/>
      <c r="JXD16" s="107"/>
      <c r="JXE16" s="107"/>
      <c r="JXF16" s="107"/>
      <c r="JXG16" s="107"/>
      <c r="JXH16" s="107"/>
      <c r="JXI16" s="107"/>
      <c r="JXJ16" s="107"/>
      <c r="JXK16" s="107"/>
      <c r="JXL16" s="107"/>
      <c r="JXM16" s="107"/>
      <c r="JXN16" s="107"/>
      <c r="JXO16" s="107"/>
      <c r="JXP16" s="107"/>
      <c r="JXQ16" s="107"/>
      <c r="JXR16" s="107"/>
      <c r="JXS16" s="107"/>
      <c r="JXT16" s="107"/>
      <c r="JXU16" s="107"/>
      <c r="JXV16" s="107"/>
      <c r="JXW16" s="107"/>
      <c r="JXX16" s="107"/>
      <c r="JXY16" s="107"/>
      <c r="JXZ16" s="107"/>
      <c r="JYA16" s="107"/>
      <c r="JYB16" s="107"/>
      <c r="JYC16" s="107"/>
      <c r="JYD16" s="107"/>
      <c r="JYE16" s="107"/>
      <c r="JYF16" s="107"/>
      <c r="JYG16" s="107"/>
      <c r="JYH16" s="107"/>
      <c r="JYI16" s="107"/>
      <c r="JYJ16" s="107"/>
      <c r="JYK16" s="107"/>
      <c r="JYL16" s="107"/>
      <c r="JYM16" s="107"/>
      <c r="JYN16" s="107"/>
      <c r="JYO16" s="107"/>
      <c r="JYP16" s="107"/>
      <c r="JYQ16" s="107"/>
      <c r="JYR16" s="107"/>
      <c r="JYS16" s="107"/>
      <c r="JYT16" s="107"/>
      <c r="JYU16" s="107"/>
      <c r="JYV16" s="107"/>
      <c r="JYW16" s="107"/>
      <c r="JYX16" s="107"/>
      <c r="JYY16" s="107"/>
      <c r="JYZ16" s="107"/>
      <c r="JZA16" s="107"/>
      <c r="JZB16" s="107"/>
      <c r="JZC16" s="107"/>
      <c r="JZD16" s="107"/>
      <c r="JZE16" s="107"/>
      <c r="JZF16" s="107"/>
      <c r="JZG16" s="107"/>
      <c r="JZH16" s="107"/>
      <c r="JZI16" s="107"/>
      <c r="JZJ16" s="107"/>
      <c r="JZK16" s="107"/>
      <c r="JZL16" s="107"/>
      <c r="JZM16" s="107"/>
      <c r="JZN16" s="107"/>
      <c r="JZO16" s="107"/>
      <c r="JZP16" s="107"/>
      <c r="JZQ16" s="107"/>
      <c r="JZR16" s="107"/>
      <c r="JZS16" s="107"/>
      <c r="JZT16" s="107"/>
      <c r="JZU16" s="107"/>
      <c r="JZV16" s="107"/>
      <c r="JZW16" s="107"/>
      <c r="JZX16" s="107"/>
      <c r="JZY16" s="107"/>
      <c r="JZZ16" s="107"/>
      <c r="KAA16" s="107"/>
      <c r="KAB16" s="107"/>
      <c r="KAC16" s="107"/>
      <c r="KAD16" s="107"/>
      <c r="KAE16" s="107"/>
      <c r="KAF16" s="107"/>
      <c r="KAG16" s="107"/>
      <c r="KAH16" s="107"/>
      <c r="KAI16" s="107"/>
      <c r="KAJ16" s="107"/>
      <c r="KAK16" s="107"/>
      <c r="KAL16" s="107"/>
      <c r="KAM16" s="107"/>
      <c r="KAN16" s="107"/>
      <c r="KAO16" s="107"/>
      <c r="KAP16" s="107"/>
      <c r="KAQ16" s="107"/>
      <c r="KAR16" s="107"/>
      <c r="KAS16" s="107"/>
      <c r="KAT16" s="107"/>
      <c r="KAU16" s="107"/>
      <c r="KAV16" s="107"/>
      <c r="KAW16" s="107"/>
      <c r="KAX16" s="107"/>
      <c r="KAY16" s="107"/>
      <c r="KAZ16" s="107"/>
      <c r="KBA16" s="107"/>
      <c r="KBB16" s="107"/>
      <c r="KBC16" s="107"/>
      <c r="KBD16" s="107"/>
      <c r="KBE16" s="107"/>
      <c r="KBF16" s="107"/>
      <c r="KBG16" s="107"/>
      <c r="KBH16" s="107"/>
      <c r="KBI16" s="107"/>
      <c r="KBJ16" s="107"/>
      <c r="KBK16" s="107"/>
      <c r="KBL16" s="107"/>
      <c r="KBM16" s="107"/>
      <c r="KBN16" s="107"/>
      <c r="KBO16" s="107"/>
      <c r="KBP16" s="107"/>
      <c r="KBQ16" s="107"/>
      <c r="KBR16" s="107"/>
      <c r="KBS16" s="107"/>
      <c r="KBT16" s="107"/>
      <c r="KBU16" s="107"/>
      <c r="KBV16" s="107"/>
      <c r="KBW16" s="107"/>
      <c r="KBX16" s="107"/>
      <c r="KBY16" s="107"/>
      <c r="KBZ16" s="107"/>
      <c r="KCA16" s="107"/>
      <c r="KCB16" s="107"/>
      <c r="KCC16" s="107"/>
      <c r="KCD16" s="107"/>
      <c r="KCE16" s="107"/>
      <c r="KCF16" s="107"/>
      <c r="KCG16" s="107"/>
      <c r="KCH16" s="107"/>
      <c r="KCI16" s="107"/>
      <c r="KCJ16" s="107"/>
      <c r="KCK16" s="107"/>
      <c r="KCL16" s="107"/>
      <c r="KCM16" s="107"/>
      <c r="KCN16" s="107"/>
      <c r="KCO16" s="107"/>
      <c r="KCP16" s="107"/>
      <c r="KCQ16" s="107"/>
      <c r="KCR16" s="107"/>
      <c r="KCS16" s="107"/>
      <c r="KCT16" s="107"/>
      <c r="KCU16" s="107"/>
      <c r="KCV16" s="107"/>
      <c r="KCW16" s="107"/>
      <c r="KCX16" s="107"/>
      <c r="KCY16" s="107"/>
      <c r="KCZ16" s="107"/>
      <c r="KDA16" s="107"/>
      <c r="KDB16" s="107"/>
      <c r="KDC16" s="107"/>
      <c r="KDD16" s="107"/>
      <c r="KDE16" s="107"/>
      <c r="KDF16" s="107"/>
      <c r="KDG16" s="107"/>
      <c r="KDH16" s="107"/>
      <c r="KDI16" s="107"/>
      <c r="KDJ16" s="107"/>
      <c r="KDK16" s="107"/>
      <c r="KDL16" s="107"/>
      <c r="KDM16" s="107"/>
      <c r="KDN16" s="107"/>
      <c r="KDO16" s="107"/>
      <c r="KDP16" s="107"/>
      <c r="KDQ16" s="107"/>
      <c r="KDR16" s="107"/>
      <c r="KDS16" s="107"/>
      <c r="KDT16" s="107"/>
      <c r="KDU16" s="107"/>
      <c r="KDV16" s="107"/>
      <c r="KDW16" s="107"/>
      <c r="KDX16" s="107"/>
      <c r="KDY16" s="107"/>
      <c r="KDZ16" s="107"/>
      <c r="KEA16" s="107"/>
      <c r="KEB16" s="107"/>
      <c r="KEC16" s="107"/>
      <c r="KED16" s="107"/>
      <c r="KEE16" s="107"/>
      <c r="KEF16" s="107"/>
      <c r="KEG16" s="107"/>
      <c r="KEH16" s="107"/>
      <c r="KEI16" s="107"/>
      <c r="KEJ16" s="107"/>
      <c r="KEK16" s="107"/>
      <c r="KEL16" s="107"/>
      <c r="KEM16" s="107"/>
      <c r="KEN16" s="107"/>
      <c r="KEO16" s="107"/>
      <c r="KEP16" s="107"/>
      <c r="KEQ16" s="107"/>
      <c r="KER16" s="107"/>
      <c r="KES16" s="107"/>
      <c r="KET16" s="107"/>
      <c r="KEU16" s="107"/>
      <c r="KEV16" s="107"/>
      <c r="KEW16" s="107"/>
      <c r="KEX16" s="107"/>
      <c r="KEY16" s="107"/>
      <c r="KEZ16" s="107"/>
      <c r="KFA16" s="107"/>
      <c r="KFB16" s="107"/>
      <c r="KFC16" s="107"/>
      <c r="KFD16" s="107"/>
      <c r="KFE16" s="107"/>
      <c r="KFF16" s="107"/>
      <c r="KFG16" s="107"/>
      <c r="KFH16" s="107"/>
      <c r="KFI16" s="107"/>
      <c r="KFJ16" s="107"/>
      <c r="KFK16" s="107"/>
      <c r="KFL16" s="107"/>
      <c r="KFM16" s="107"/>
      <c r="KFN16" s="107"/>
      <c r="KFO16" s="107"/>
      <c r="KFP16" s="107"/>
      <c r="KFQ16" s="107"/>
      <c r="KFR16" s="107"/>
      <c r="KFS16" s="107"/>
      <c r="KFT16" s="107"/>
      <c r="KFU16" s="107"/>
      <c r="KFV16" s="107"/>
      <c r="KFW16" s="107"/>
      <c r="KFX16" s="107"/>
      <c r="KFY16" s="107"/>
      <c r="KFZ16" s="107"/>
      <c r="KGA16" s="107"/>
      <c r="KGB16" s="107"/>
      <c r="KGC16" s="107"/>
      <c r="KGD16" s="107"/>
      <c r="KGE16" s="107"/>
      <c r="KGF16" s="107"/>
      <c r="KGG16" s="107"/>
      <c r="KGH16" s="107"/>
      <c r="KGI16" s="107"/>
      <c r="KGJ16" s="107"/>
      <c r="KGK16" s="107"/>
      <c r="KGL16" s="107"/>
      <c r="KGM16" s="107"/>
      <c r="KGN16" s="107"/>
      <c r="KGO16" s="107"/>
      <c r="KGP16" s="107"/>
      <c r="KGQ16" s="107"/>
      <c r="KGR16" s="107"/>
      <c r="KGS16" s="107"/>
      <c r="KGT16" s="107"/>
      <c r="KGU16" s="107"/>
      <c r="KGV16" s="107"/>
      <c r="KGW16" s="107"/>
      <c r="KGX16" s="107"/>
      <c r="KGY16" s="107"/>
      <c r="KGZ16" s="107"/>
      <c r="KHA16" s="107"/>
      <c r="KHB16" s="107"/>
      <c r="KHC16" s="107"/>
      <c r="KHD16" s="107"/>
      <c r="KHE16" s="107"/>
      <c r="KHF16" s="107"/>
      <c r="KHG16" s="107"/>
      <c r="KHH16" s="107"/>
      <c r="KHI16" s="107"/>
      <c r="KHJ16" s="107"/>
      <c r="KHK16" s="107"/>
      <c r="KHL16" s="107"/>
      <c r="KHM16" s="107"/>
      <c r="KHN16" s="107"/>
      <c r="KHO16" s="107"/>
      <c r="KHP16" s="107"/>
      <c r="KHQ16" s="107"/>
      <c r="KHR16" s="107"/>
      <c r="KHS16" s="107"/>
      <c r="KHT16" s="107"/>
      <c r="KHU16" s="107"/>
      <c r="KHV16" s="107"/>
      <c r="KHW16" s="107"/>
      <c r="KHX16" s="107"/>
      <c r="KHY16" s="107"/>
      <c r="KHZ16" s="107"/>
      <c r="KIA16" s="107"/>
      <c r="KIB16" s="107"/>
      <c r="KIC16" s="107"/>
      <c r="KID16" s="107"/>
      <c r="KIE16" s="107"/>
      <c r="KIF16" s="107"/>
      <c r="KIG16" s="107"/>
      <c r="KIH16" s="107"/>
      <c r="KII16" s="107"/>
      <c r="KIJ16" s="107"/>
      <c r="KIK16" s="107"/>
      <c r="KIL16" s="107"/>
      <c r="KIM16" s="107"/>
      <c r="KIN16" s="107"/>
      <c r="KIO16" s="107"/>
      <c r="KIP16" s="107"/>
      <c r="KIQ16" s="107"/>
      <c r="KIR16" s="107"/>
      <c r="KIS16" s="107"/>
      <c r="KIT16" s="107"/>
      <c r="KIU16" s="107"/>
      <c r="KIV16" s="107"/>
      <c r="KIW16" s="107"/>
      <c r="KIX16" s="107"/>
      <c r="KIY16" s="107"/>
      <c r="KIZ16" s="107"/>
      <c r="KJA16" s="107"/>
      <c r="KJB16" s="107"/>
      <c r="KJC16" s="107"/>
      <c r="KJD16" s="107"/>
      <c r="KJE16" s="107"/>
      <c r="KJF16" s="107"/>
      <c r="KJG16" s="107"/>
      <c r="KJH16" s="107"/>
      <c r="KJI16" s="107"/>
      <c r="KJJ16" s="107"/>
      <c r="KJK16" s="107"/>
      <c r="KJL16" s="107"/>
      <c r="KJM16" s="107"/>
      <c r="KJN16" s="107"/>
      <c r="KJO16" s="107"/>
      <c r="KJP16" s="107"/>
      <c r="KJQ16" s="107"/>
      <c r="KJR16" s="107"/>
      <c r="KJS16" s="107"/>
      <c r="KJT16" s="107"/>
      <c r="KJU16" s="107"/>
      <c r="KJV16" s="107"/>
      <c r="KJW16" s="107"/>
      <c r="KJX16" s="107"/>
      <c r="KJY16" s="107"/>
      <c r="KJZ16" s="107"/>
      <c r="KKA16" s="107"/>
      <c r="KKB16" s="107"/>
      <c r="KKC16" s="107"/>
      <c r="KKD16" s="107"/>
      <c r="KKE16" s="107"/>
      <c r="KKF16" s="107"/>
      <c r="KKG16" s="107"/>
      <c r="KKH16" s="107"/>
      <c r="KKI16" s="107"/>
      <c r="KKJ16" s="107"/>
      <c r="KKK16" s="107"/>
      <c r="KKL16" s="107"/>
      <c r="KKM16" s="107"/>
      <c r="KKN16" s="107"/>
      <c r="KKO16" s="107"/>
      <c r="KKP16" s="107"/>
      <c r="KKQ16" s="107"/>
      <c r="KKR16" s="107"/>
      <c r="KKS16" s="107"/>
      <c r="KKT16" s="107"/>
      <c r="KKU16" s="107"/>
      <c r="KKV16" s="107"/>
      <c r="KKW16" s="107"/>
      <c r="KKX16" s="107"/>
      <c r="KKY16" s="107"/>
      <c r="KKZ16" s="107"/>
      <c r="KLA16" s="107"/>
      <c r="KLB16" s="107"/>
      <c r="KLC16" s="107"/>
      <c r="KLD16" s="107"/>
      <c r="KLE16" s="107"/>
      <c r="KLF16" s="107"/>
      <c r="KLG16" s="107"/>
      <c r="KLH16" s="107"/>
      <c r="KLI16" s="107"/>
      <c r="KLJ16" s="107"/>
      <c r="KLK16" s="107"/>
      <c r="KLL16" s="107"/>
      <c r="KLM16" s="107"/>
      <c r="KLN16" s="107"/>
      <c r="KLO16" s="107"/>
      <c r="KLP16" s="107"/>
      <c r="KLQ16" s="107"/>
      <c r="KLR16" s="107"/>
      <c r="KLS16" s="107"/>
      <c r="KLT16" s="107"/>
      <c r="KLU16" s="107"/>
      <c r="KLV16" s="107"/>
      <c r="KLW16" s="107"/>
      <c r="KLX16" s="107"/>
      <c r="KLY16" s="107"/>
      <c r="KLZ16" s="107"/>
      <c r="KMA16" s="107"/>
      <c r="KMB16" s="107"/>
      <c r="KMC16" s="107"/>
      <c r="KMD16" s="107"/>
      <c r="KME16" s="107"/>
      <c r="KMF16" s="107"/>
      <c r="KMG16" s="107"/>
      <c r="KMH16" s="107"/>
      <c r="KMI16" s="107"/>
      <c r="KMJ16" s="107"/>
      <c r="KMK16" s="107"/>
      <c r="KML16" s="107"/>
      <c r="KMM16" s="107"/>
      <c r="KMN16" s="107"/>
      <c r="KMO16" s="107"/>
      <c r="KMP16" s="107"/>
      <c r="KMQ16" s="107"/>
      <c r="KMR16" s="107"/>
      <c r="KMS16" s="107"/>
      <c r="KMT16" s="107"/>
      <c r="KMU16" s="107"/>
      <c r="KMV16" s="107"/>
      <c r="KMW16" s="107"/>
      <c r="KMX16" s="107"/>
      <c r="KMY16" s="107"/>
      <c r="KMZ16" s="107"/>
      <c r="KNA16" s="107"/>
      <c r="KNB16" s="107"/>
      <c r="KNC16" s="107"/>
      <c r="KND16" s="107"/>
      <c r="KNE16" s="107"/>
      <c r="KNF16" s="107"/>
      <c r="KNG16" s="107"/>
      <c r="KNH16" s="107"/>
      <c r="KNI16" s="107"/>
      <c r="KNJ16" s="107"/>
      <c r="KNK16" s="107"/>
      <c r="KNL16" s="107"/>
      <c r="KNM16" s="107"/>
      <c r="KNN16" s="107"/>
      <c r="KNO16" s="107"/>
      <c r="KNP16" s="107"/>
      <c r="KNQ16" s="107"/>
      <c r="KNR16" s="107"/>
      <c r="KNS16" s="107"/>
      <c r="KNT16" s="107"/>
      <c r="KNU16" s="107"/>
      <c r="KNV16" s="107"/>
      <c r="KNW16" s="107"/>
      <c r="KNX16" s="107"/>
      <c r="KNY16" s="107"/>
      <c r="KNZ16" s="107"/>
      <c r="KOA16" s="107"/>
      <c r="KOB16" s="107"/>
      <c r="KOC16" s="107"/>
      <c r="KOD16" s="107"/>
      <c r="KOE16" s="107"/>
      <c r="KOF16" s="107"/>
      <c r="KOG16" s="107"/>
      <c r="KOH16" s="107"/>
      <c r="KOI16" s="107"/>
      <c r="KOJ16" s="107"/>
      <c r="KOK16" s="107"/>
      <c r="KOL16" s="107"/>
      <c r="KOM16" s="107"/>
      <c r="KON16" s="107"/>
      <c r="KOO16" s="107"/>
      <c r="KOP16" s="107"/>
      <c r="KOQ16" s="107"/>
      <c r="KOR16" s="107"/>
      <c r="KOS16" s="107"/>
      <c r="KOT16" s="107"/>
      <c r="KOU16" s="107"/>
      <c r="KOV16" s="107"/>
      <c r="KOW16" s="107"/>
      <c r="KOX16" s="107"/>
      <c r="KOY16" s="107"/>
      <c r="KOZ16" s="107"/>
      <c r="KPA16" s="107"/>
      <c r="KPB16" s="107"/>
      <c r="KPC16" s="107"/>
      <c r="KPD16" s="107"/>
      <c r="KPE16" s="107"/>
      <c r="KPF16" s="107"/>
      <c r="KPG16" s="107"/>
      <c r="KPH16" s="107"/>
      <c r="KPI16" s="107"/>
      <c r="KPJ16" s="107"/>
      <c r="KPK16" s="107"/>
      <c r="KPL16" s="107"/>
      <c r="KPM16" s="107"/>
      <c r="KPN16" s="107"/>
      <c r="KPO16" s="107"/>
      <c r="KPP16" s="107"/>
      <c r="KPQ16" s="107"/>
      <c r="KPR16" s="107"/>
      <c r="KPS16" s="107"/>
      <c r="KPT16" s="107"/>
      <c r="KPU16" s="107"/>
      <c r="KPV16" s="107"/>
      <c r="KPW16" s="107"/>
      <c r="KPX16" s="107"/>
      <c r="KPY16" s="107"/>
      <c r="KPZ16" s="107"/>
      <c r="KQA16" s="107"/>
      <c r="KQB16" s="107"/>
      <c r="KQC16" s="107"/>
      <c r="KQD16" s="107"/>
      <c r="KQE16" s="107"/>
      <c r="KQF16" s="107"/>
      <c r="KQG16" s="107"/>
      <c r="KQH16" s="107"/>
      <c r="KQI16" s="107"/>
      <c r="KQJ16" s="107"/>
      <c r="KQK16" s="107"/>
      <c r="KQL16" s="107"/>
      <c r="KQM16" s="107"/>
      <c r="KQN16" s="107"/>
      <c r="KQO16" s="107"/>
      <c r="KQP16" s="107"/>
      <c r="KQQ16" s="107"/>
      <c r="KQR16" s="107"/>
      <c r="KQS16" s="107"/>
      <c r="KQT16" s="107"/>
      <c r="KQU16" s="107"/>
      <c r="KQV16" s="107"/>
      <c r="KQW16" s="107"/>
      <c r="KQX16" s="107"/>
      <c r="KQY16" s="107"/>
      <c r="KQZ16" s="107"/>
      <c r="KRA16" s="107"/>
      <c r="KRB16" s="107"/>
      <c r="KRC16" s="107"/>
      <c r="KRD16" s="107"/>
      <c r="KRE16" s="107"/>
      <c r="KRF16" s="107"/>
      <c r="KRG16" s="107"/>
      <c r="KRH16" s="107"/>
      <c r="KRI16" s="107"/>
      <c r="KRJ16" s="107"/>
      <c r="KRK16" s="107"/>
      <c r="KRL16" s="107"/>
      <c r="KRM16" s="107"/>
      <c r="KRN16" s="107"/>
      <c r="KRO16" s="107"/>
      <c r="KRP16" s="107"/>
      <c r="KRQ16" s="107"/>
      <c r="KRR16" s="107"/>
      <c r="KRS16" s="107"/>
      <c r="KRT16" s="107"/>
      <c r="KRU16" s="107"/>
      <c r="KRV16" s="107"/>
      <c r="KRW16" s="107"/>
      <c r="KRX16" s="107"/>
      <c r="KRY16" s="107"/>
      <c r="KRZ16" s="107"/>
      <c r="KSA16" s="107"/>
      <c r="KSB16" s="107"/>
      <c r="KSC16" s="107"/>
      <c r="KSD16" s="107"/>
      <c r="KSE16" s="107"/>
      <c r="KSF16" s="107"/>
      <c r="KSG16" s="107"/>
      <c r="KSH16" s="107"/>
      <c r="KSI16" s="107"/>
      <c r="KSJ16" s="107"/>
      <c r="KSK16" s="107"/>
      <c r="KSL16" s="107"/>
      <c r="KSM16" s="107"/>
      <c r="KSN16" s="107"/>
      <c r="KSO16" s="107"/>
      <c r="KSP16" s="107"/>
      <c r="KSQ16" s="107"/>
      <c r="KSR16" s="107"/>
      <c r="KSS16" s="107"/>
      <c r="KST16" s="107"/>
      <c r="KSU16" s="107"/>
      <c r="KSV16" s="107"/>
      <c r="KSW16" s="107"/>
      <c r="KSX16" s="107"/>
      <c r="KSY16" s="107"/>
      <c r="KSZ16" s="107"/>
      <c r="KTA16" s="107"/>
      <c r="KTB16" s="107"/>
      <c r="KTC16" s="107"/>
      <c r="KTD16" s="107"/>
      <c r="KTE16" s="107"/>
      <c r="KTF16" s="107"/>
      <c r="KTG16" s="107"/>
      <c r="KTH16" s="107"/>
      <c r="KTI16" s="107"/>
      <c r="KTJ16" s="107"/>
      <c r="KTK16" s="107"/>
      <c r="KTL16" s="107"/>
      <c r="KTM16" s="107"/>
      <c r="KTN16" s="107"/>
      <c r="KTO16" s="107"/>
      <c r="KTP16" s="107"/>
      <c r="KTQ16" s="107"/>
      <c r="KTR16" s="107"/>
      <c r="KTS16" s="107"/>
      <c r="KTT16" s="107"/>
      <c r="KTU16" s="107"/>
      <c r="KTV16" s="107"/>
      <c r="KTW16" s="107"/>
      <c r="KTX16" s="107"/>
      <c r="KTY16" s="107"/>
      <c r="KTZ16" s="107"/>
      <c r="KUA16" s="107"/>
      <c r="KUB16" s="107"/>
      <c r="KUC16" s="107"/>
      <c r="KUD16" s="107"/>
      <c r="KUE16" s="107"/>
      <c r="KUF16" s="107"/>
      <c r="KUG16" s="107"/>
      <c r="KUH16" s="107"/>
      <c r="KUI16" s="107"/>
      <c r="KUJ16" s="107"/>
      <c r="KUK16" s="107"/>
      <c r="KUL16" s="107"/>
      <c r="KUM16" s="107"/>
      <c r="KUN16" s="107"/>
      <c r="KUO16" s="107"/>
      <c r="KUP16" s="107"/>
      <c r="KUQ16" s="107"/>
      <c r="KUR16" s="107"/>
      <c r="KUS16" s="107"/>
      <c r="KUT16" s="107"/>
      <c r="KUU16" s="107"/>
      <c r="KUV16" s="107"/>
      <c r="KUW16" s="107"/>
      <c r="KUX16" s="107"/>
      <c r="KUY16" s="107"/>
      <c r="KUZ16" s="107"/>
      <c r="KVA16" s="107"/>
      <c r="KVB16" s="107"/>
      <c r="KVC16" s="107"/>
      <c r="KVD16" s="107"/>
      <c r="KVE16" s="107"/>
      <c r="KVF16" s="107"/>
      <c r="KVG16" s="107"/>
      <c r="KVH16" s="107"/>
      <c r="KVI16" s="107"/>
      <c r="KVJ16" s="107"/>
      <c r="KVK16" s="107"/>
      <c r="KVL16" s="107"/>
      <c r="KVM16" s="107"/>
      <c r="KVN16" s="107"/>
      <c r="KVO16" s="107"/>
      <c r="KVP16" s="107"/>
      <c r="KVQ16" s="107"/>
      <c r="KVR16" s="107"/>
      <c r="KVS16" s="107"/>
      <c r="KVT16" s="107"/>
      <c r="KVU16" s="107"/>
      <c r="KVV16" s="107"/>
      <c r="KVW16" s="107"/>
      <c r="KVX16" s="107"/>
      <c r="KVY16" s="107"/>
      <c r="KVZ16" s="107"/>
      <c r="KWA16" s="107"/>
      <c r="KWB16" s="107"/>
      <c r="KWC16" s="107"/>
      <c r="KWD16" s="107"/>
      <c r="KWE16" s="107"/>
      <c r="KWF16" s="107"/>
      <c r="KWG16" s="107"/>
      <c r="KWH16" s="107"/>
      <c r="KWI16" s="107"/>
      <c r="KWJ16" s="107"/>
      <c r="KWK16" s="107"/>
      <c r="KWL16" s="107"/>
      <c r="KWM16" s="107"/>
      <c r="KWN16" s="107"/>
      <c r="KWO16" s="107"/>
      <c r="KWP16" s="107"/>
      <c r="KWQ16" s="107"/>
      <c r="KWR16" s="107"/>
      <c r="KWS16" s="107"/>
      <c r="KWT16" s="107"/>
      <c r="KWU16" s="107"/>
      <c r="KWV16" s="107"/>
      <c r="KWW16" s="107"/>
      <c r="KWX16" s="107"/>
      <c r="KWY16" s="107"/>
      <c r="KWZ16" s="107"/>
      <c r="KXA16" s="107"/>
      <c r="KXB16" s="107"/>
      <c r="KXC16" s="107"/>
      <c r="KXD16" s="107"/>
      <c r="KXE16" s="107"/>
      <c r="KXF16" s="107"/>
      <c r="KXG16" s="107"/>
      <c r="KXH16" s="107"/>
      <c r="KXI16" s="107"/>
      <c r="KXJ16" s="107"/>
      <c r="KXK16" s="107"/>
      <c r="KXL16" s="107"/>
      <c r="KXM16" s="107"/>
      <c r="KXN16" s="107"/>
      <c r="KXO16" s="107"/>
      <c r="KXP16" s="107"/>
      <c r="KXQ16" s="107"/>
      <c r="KXR16" s="107"/>
      <c r="KXS16" s="107"/>
      <c r="KXT16" s="107"/>
      <c r="KXU16" s="107"/>
      <c r="KXV16" s="107"/>
      <c r="KXW16" s="107"/>
      <c r="KXX16" s="107"/>
      <c r="KXY16" s="107"/>
      <c r="KXZ16" s="107"/>
      <c r="KYA16" s="107"/>
      <c r="KYB16" s="107"/>
      <c r="KYC16" s="107"/>
      <c r="KYD16" s="107"/>
      <c r="KYE16" s="107"/>
      <c r="KYF16" s="107"/>
      <c r="KYG16" s="107"/>
      <c r="KYH16" s="107"/>
      <c r="KYI16" s="107"/>
      <c r="KYJ16" s="107"/>
      <c r="KYK16" s="107"/>
      <c r="KYL16" s="107"/>
      <c r="KYM16" s="107"/>
      <c r="KYN16" s="107"/>
      <c r="KYO16" s="107"/>
      <c r="KYP16" s="107"/>
      <c r="KYQ16" s="107"/>
      <c r="KYR16" s="107"/>
      <c r="KYS16" s="107"/>
      <c r="KYT16" s="107"/>
      <c r="KYU16" s="107"/>
      <c r="KYV16" s="107"/>
      <c r="KYW16" s="107"/>
      <c r="KYX16" s="107"/>
      <c r="KYY16" s="107"/>
      <c r="KYZ16" s="107"/>
      <c r="KZA16" s="107"/>
      <c r="KZB16" s="107"/>
      <c r="KZC16" s="107"/>
      <c r="KZD16" s="107"/>
      <c r="KZE16" s="107"/>
      <c r="KZF16" s="107"/>
      <c r="KZG16" s="107"/>
      <c r="KZH16" s="107"/>
      <c r="KZI16" s="107"/>
      <c r="KZJ16" s="107"/>
      <c r="KZK16" s="107"/>
      <c r="KZL16" s="107"/>
      <c r="KZM16" s="107"/>
      <c r="KZN16" s="107"/>
      <c r="KZO16" s="107"/>
      <c r="KZP16" s="107"/>
      <c r="KZQ16" s="107"/>
      <c r="KZR16" s="107"/>
      <c r="KZS16" s="107"/>
      <c r="KZT16" s="107"/>
      <c r="KZU16" s="107"/>
      <c r="KZV16" s="107"/>
      <c r="KZW16" s="107"/>
      <c r="KZX16" s="107"/>
      <c r="KZY16" s="107"/>
      <c r="KZZ16" s="107"/>
      <c r="LAA16" s="107"/>
      <c r="LAB16" s="107"/>
      <c r="LAC16" s="107"/>
      <c r="LAD16" s="107"/>
      <c r="LAE16" s="107"/>
      <c r="LAF16" s="107"/>
      <c r="LAG16" s="107"/>
      <c r="LAH16" s="107"/>
      <c r="LAI16" s="107"/>
      <c r="LAJ16" s="107"/>
      <c r="LAK16" s="107"/>
      <c r="LAL16" s="107"/>
      <c r="LAM16" s="107"/>
      <c r="LAN16" s="107"/>
      <c r="LAO16" s="107"/>
      <c r="LAP16" s="107"/>
      <c r="LAQ16" s="107"/>
      <c r="LAR16" s="107"/>
      <c r="LAS16" s="107"/>
      <c r="LAT16" s="107"/>
      <c r="LAU16" s="107"/>
      <c r="LAV16" s="107"/>
      <c r="LAW16" s="107"/>
      <c r="LAX16" s="107"/>
      <c r="LAY16" s="107"/>
      <c r="LAZ16" s="107"/>
      <c r="LBA16" s="107"/>
      <c r="LBB16" s="107"/>
      <c r="LBC16" s="107"/>
      <c r="LBD16" s="107"/>
      <c r="LBE16" s="107"/>
      <c r="LBF16" s="107"/>
      <c r="LBG16" s="107"/>
      <c r="LBH16" s="107"/>
      <c r="LBI16" s="107"/>
      <c r="LBJ16" s="107"/>
      <c r="LBK16" s="107"/>
      <c r="LBL16" s="107"/>
      <c r="LBM16" s="107"/>
      <c r="LBN16" s="107"/>
      <c r="LBO16" s="107"/>
      <c r="LBP16" s="107"/>
      <c r="LBQ16" s="107"/>
      <c r="LBR16" s="107"/>
      <c r="LBS16" s="107"/>
      <c r="LBT16" s="107"/>
      <c r="LBU16" s="107"/>
      <c r="LBV16" s="107"/>
      <c r="LBW16" s="107"/>
      <c r="LBX16" s="107"/>
      <c r="LBY16" s="107"/>
      <c r="LBZ16" s="107"/>
      <c r="LCA16" s="107"/>
      <c r="LCB16" s="107"/>
      <c r="LCC16" s="107"/>
      <c r="LCD16" s="107"/>
      <c r="LCE16" s="107"/>
      <c r="LCF16" s="107"/>
      <c r="LCG16" s="107"/>
      <c r="LCH16" s="107"/>
      <c r="LCI16" s="107"/>
      <c r="LCJ16" s="107"/>
      <c r="LCK16" s="107"/>
      <c r="LCL16" s="107"/>
      <c r="LCM16" s="107"/>
      <c r="LCN16" s="107"/>
      <c r="LCO16" s="107"/>
      <c r="LCP16" s="107"/>
      <c r="LCQ16" s="107"/>
      <c r="LCR16" s="107"/>
      <c r="LCS16" s="107"/>
      <c r="LCT16" s="107"/>
      <c r="LCU16" s="107"/>
      <c r="LCV16" s="107"/>
      <c r="LCW16" s="107"/>
      <c r="LCX16" s="107"/>
      <c r="LCY16" s="107"/>
      <c r="LCZ16" s="107"/>
      <c r="LDA16" s="107"/>
      <c r="LDB16" s="107"/>
      <c r="LDC16" s="107"/>
      <c r="LDD16" s="107"/>
      <c r="LDE16" s="107"/>
      <c r="LDF16" s="107"/>
      <c r="LDG16" s="107"/>
      <c r="LDH16" s="107"/>
      <c r="LDI16" s="107"/>
      <c r="LDJ16" s="107"/>
      <c r="LDK16" s="107"/>
      <c r="LDL16" s="107"/>
      <c r="LDM16" s="107"/>
      <c r="LDN16" s="107"/>
      <c r="LDO16" s="107"/>
      <c r="LDP16" s="107"/>
      <c r="LDQ16" s="107"/>
      <c r="LDR16" s="107"/>
      <c r="LDS16" s="107"/>
      <c r="LDT16" s="107"/>
      <c r="LDU16" s="107"/>
      <c r="LDV16" s="107"/>
      <c r="LDW16" s="107"/>
      <c r="LDX16" s="107"/>
      <c r="LDY16" s="107"/>
      <c r="LDZ16" s="107"/>
      <c r="LEA16" s="107"/>
      <c r="LEB16" s="107"/>
      <c r="LEC16" s="107"/>
      <c r="LED16" s="107"/>
      <c r="LEE16" s="107"/>
      <c r="LEF16" s="107"/>
      <c r="LEG16" s="107"/>
      <c r="LEH16" s="107"/>
      <c r="LEI16" s="107"/>
      <c r="LEJ16" s="107"/>
      <c r="LEK16" s="107"/>
      <c r="LEL16" s="107"/>
      <c r="LEM16" s="107"/>
      <c r="LEN16" s="107"/>
      <c r="LEO16" s="107"/>
      <c r="LEP16" s="107"/>
      <c r="LEQ16" s="107"/>
      <c r="LER16" s="107"/>
      <c r="LES16" s="107"/>
      <c r="LET16" s="107"/>
      <c r="LEU16" s="107"/>
      <c r="LEV16" s="107"/>
      <c r="LEW16" s="107"/>
      <c r="LEX16" s="107"/>
      <c r="LEY16" s="107"/>
      <c r="LEZ16" s="107"/>
      <c r="LFA16" s="107"/>
      <c r="LFB16" s="107"/>
      <c r="LFC16" s="107"/>
      <c r="LFD16" s="107"/>
      <c r="LFE16" s="107"/>
      <c r="LFF16" s="107"/>
      <c r="LFG16" s="107"/>
      <c r="LFH16" s="107"/>
      <c r="LFI16" s="107"/>
      <c r="LFJ16" s="107"/>
      <c r="LFK16" s="107"/>
      <c r="LFL16" s="107"/>
      <c r="LFM16" s="107"/>
      <c r="LFN16" s="107"/>
      <c r="LFO16" s="107"/>
      <c r="LFP16" s="107"/>
      <c r="LFQ16" s="107"/>
      <c r="LFR16" s="107"/>
      <c r="LFS16" s="107"/>
      <c r="LFT16" s="107"/>
      <c r="LFU16" s="107"/>
      <c r="LFV16" s="107"/>
      <c r="LFW16" s="107"/>
      <c r="LFX16" s="107"/>
      <c r="LFY16" s="107"/>
      <c r="LFZ16" s="107"/>
      <c r="LGA16" s="107"/>
      <c r="LGB16" s="107"/>
      <c r="LGC16" s="107"/>
      <c r="LGD16" s="107"/>
      <c r="LGE16" s="107"/>
      <c r="LGF16" s="107"/>
      <c r="LGG16" s="107"/>
      <c r="LGH16" s="107"/>
      <c r="LGI16" s="107"/>
      <c r="LGJ16" s="107"/>
      <c r="LGK16" s="107"/>
      <c r="LGL16" s="107"/>
      <c r="LGM16" s="107"/>
      <c r="LGN16" s="107"/>
      <c r="LGO16" s="107"/>
      <c r="LGP16" s="107"/>
      <c r="LGQ16" s="107"/>
      <c r="LGR16" s="107"/>
      <c r="LGS16" s="107"/>
      <c r="LGT16" s="107"/>
      <c r="LGU16" s="107"/>
      <c r="LGV16" s="107"/>
      <c r="LGW16" s="107"/>
      <c r="LGX16" s="107"/>
      <c r="LGY16" s="107"/>
      <c r="LGZ16" s="107"/>
      <c r="LHA16" s="107"/>
      <c r="LHB16" s="107"/>
      <c r="LHC16" s="107"/>
      <c r="LHD16" s="107"/>
      <c r="LHE16" s="107"/>
      <c r="LHF16" s="107"/>
      <c r="LHG16" s="107"/>
      <c r="LHH16" s="107"/>
      <c r="LHI16" s="107"/>
      <c r="LHJ16" s="107"/>
      <c r="LHK16" s="107"/>
      <c r="LHL16" s="107"/>
      <c r="LHM16" s="107"/>
      <c r="LHN16" s="107"/>
      <c r="LHO16" s="107"/>
      <c r="LHP16" s="107"/>
      <c r="LHQ16" s="107"/>
      <c r="LHR16" s="107"/>
      <c r="LHS16" s="107"/>
      <c r="LHT16" s="107"/>
      <c r="LHU16" s="107"/>
      <c r="LHV16" s="107"/>
      <c r="LHW16" s="107"/>
      <c r="LHX16" s="107"/>
      <c r="LHY16" s="107"/>
      <c r="LHZ16" s="107"/>
      <c r="LIA16" s="107"/>
      <c r="LIB16" s="107"/>
      <c r="LIC16" s="107"/>
      <c r="LID16" s="107"/>
      <c r="LIE16" s="107"/>
      <c r="LIF16" s="107"/>
      <c r="LIG16" s="107"/>
      <c r="LIH16" s="107"/>
      <c r="LII16" s="107"/>
      <c r="LIJ16" s="107"/>
      <c r="LIK16" s="107"/>
      <c r="LIL16" s="107"/>
      <c r="LIM16" s="107"/>
      <c r="LIN16" s="107"/>
      <c r="LIO16" s="107"/>
      <c r="LIP16" s="107"/>
      <c r="LIQ16" s="107"/>
      <c r="LIR16" s="107"/>
      <c r="LIS16" s="107"/>
      <c r="LIT16" s="107"/>
      <c r="LIU16" s="107"/>
      <c r="LIV16" s="107"/>
      <c r="LIW16" s="107"/>
      <c r="LIX16" s="107"/>
      <c r="LIY16" s="107"/>
      <c r="LIZ16" s="107"/>
      <c r="LJA16" s="107"/>
      <c r="LJB16" s="107"/>
      <c r="LJC16" s="107"/>
      <c r="LJD16" s="107"/>
      <c r="LJE16" s="107"/>
      <c r="LJF16" s="107"/>
      <c r="LJG16" s="107"/>
      <c r="LJH16" s="107"/>
      <c r="LJI16" s="107"/>
      <c r="LJJ16" s="107"/>
      <c r="LJK16" s="107"/>
      <c r="LJL16" s="107"/>
      <c r="LJM16" s="107"/>
      <c r="LJN16" s="107"/>
      <c r="LJO16" s="107"/>
      <c r="LJP16" s="107"/>
      <c r="LJQ16" s="107"/>
      <c r="LJR16" s="107"/>
      <c r="LJS16" s="107"/>
      <c r="LJT16" s="107"/>
      <c r="LJU16" s="107"/>
      <c r="LJV16" s="107"/>
      <c r="LJW16" s="107"/>
      <c r="LJX16" s="107"/>
      <c r="LJY16" s="107"/>
      <c r="LJZ16" s="107"/>
      <c r="LKA16" s="107"/>
      <c r="LKB16" s="107"/>
      <c r="LKC16" s="107"/>
      <c r="LKD16" s="107"/>
      <c r="LKE16" s="107"/>
      <c r="LKF16" s="107"/>
      <c r="LKG16" s="107"/>
      <c r="LKH16" s="107"/>
      <c r="LKI16" s="107"/>
      <c r="LKJ16" s="107"/>
      <c r="LKK16" s="107"/>
      <c r="LKL16" s="107"/>
      <c r="LKM16" s="107"/>
      <c r="LKN16" s="107"/>
      <c r="LKO16" s="107"/>
      <c r="LKP16" s="107"/>
      <c r="LKQ16" s="107"/>
      <c r="LKR16" s="107"/>
      <c r="LKS16" s="107"/>
      <c r="LKT16" s="107"/>
      <c r="LKU16" s="107"/>
      <c r="LKV16" s="107"/>
      <c r="LKW16" s="107"/>
      <c r="LKX16" s="107"/>
      <c r="LKY16" s="107"/>
      <c r="LKZ16" s="107"/>
      <c r="LLA16" s="107"/>
      <c r="LLB16" s="107"/>
      <c r="LLC16" s="107"/>
      <c r="LLD16" s="107"/>
      <c r="LLE16" s="107"/>
      <c r="LLF16" s="107"/>
      <c r="LLG16" s="107"/>
      <c r="LLH16" s="107"/>
      <c r="LLI16" s="107"/>
      <c r="LLJ16" s="107"/>
      <c r="LLK16" s="107"/>
      <c r="LLL16" s="107"/>
      <c r="LLM16" s="107"/>
      <c r="LLN16" s="107"/>
      <c r="LLO16" s="107"/>
      <c r="LLP16" s="107"/>
      <c r="LLQ16" s="107"/>
      <c r="LLR16" s="107"/>
      <c r="LLS16" s="107"/>
      <c r="LLT16" s="107"/>
      <c r="LLU16" s="107"/>
      <c r="LLV16" s="107"/>
      <c r="LLW16" s="107"/>
      <c r="LLX16" s="107"/>
      <c r="LLY16" s="107"/>
      <c r="LLZ16" s="107"/>
      <c r="LMA16" s="107"/>
      <c r="LMB16" s="107"/>
      <c r="LMC16" s="107"/>
      <c r="LMD16" s="107"/>
      <c r="LME16" s="107"/>
      <c r="LMF16" s="107"/>
      <c r="LMG16" s="107"/>
      <c r="LMH16" s="107"/>
      <c r="LMI16" s="107"/>
      <c r="LMJ16" s="107"/>
      <c r="LMK16" s="107"/>
      <c r="LML16" s="107"/>
      <c r="LMM16" s="107"/>
      <c r="LMN16" s="107"/>
      <c r="LMO16" s="107"/>
      <c r="LMP16" s="107"/>
      <c r="LMQ16" s="107"/>
      <c r="LMR16" s="107"/>
      <c r="LMS16" s="107"/>
      <c r="LMT16" s="107"/>
      <c r="LMU16" s="107"/>
      <c r="LMV16" s="107"/>
      <c r="LMW16" s="107"/>
      <c r="LMX16" s="107"/>
      <c r="LMY16" s="107"/>
      <c r="LMZ16" s="107"/>
      <c r="LNA16" s="107"/>
      <c r="LNB16" s="107"/>
      <c r="LNC16" s="107"/>
      <c r="LND16" s="107"/>
      <c r="LNE16" s="107"/>
      <c r="LNF16" s="107"/>
      <c r="LNG16" s="107"/>
      <c r="LNH16" s="107"/>
      <c r="LNI16" s="107"/>
      <c r="LNJ16" s="107"/>
      <c r="LNK16" s="107"/>
      <c r="LNL16" s="107"/>
      <c r="LNM16" s="107"/>
      <c r="LNN16" s="107"/>
      <c r="LNO16" s="107"/>
      <c r="LNP16" s="107"/>
      <c r="LNQ16" s="107"/>
      <c r="LNR16" s="107"/>
      <c r="LNS16" s="107"/>
      <c r="LNT16" s="107"/>
      <c r="LNU16" s="107"/>
      <c r="LNV16" s="107"/>
      <c r="LNW16" s="107"/>
      <c r="LNX16" s="107"/>
      <c r="LNY16" s="107"/>
      <c r="LNZ16" s="107"/>
      <c r="LOA16" s="107"/>
      <c r="LOB16" s="107"/>
      <c r="LOC16" s="107"/>
      <c r="LOD16" s="107"/>
      <c r="LOE16" s="107"/>
      <c r="LOF16" s="107"/>
      <c r="LOG16" s="107"/>
      <c r="LOH16" s="107"/>
      <c r="LOI16" s="107"/>
      <c r="LOJ16" s="107"/>
      <c r="LOK16" s="107"/>
      <c r="LOL16" s="107"/>
      <c r="LOM16" s="107"/>
      <c r="LON16" s="107"/>
      <c r="LOO16" s="107"/>
      <c r="LOP16" s="107"/>
      <c r="LOQ16" s="107"/>
      <c r="LOR16" s="107"/>
      <c r="LOS16" s="107"/>
      <c r="LOT16" s="107"/>
      <c r="LOU16" s="107"/>
      <c r="LOV16" s="107"/>
      <c r="LOW16" s="107"/>
      <c r="LOX16" s="107"/>
      <c r="LOY16" s="107"/>
      <c r="LOZ16" s="107"/>
      <c r="LPA16" s="107"/>
      <c r="LPB16" s="107"/>
      <c r="LPC16" s="107"/>
      <c r="LPD16" s="107"/>
      <c r="LPE16" s="107"/>
      <c r="LPF16" s="107"/>
      <c r="LPG16" s="107"/>
      <c r="LPH16" s="107"/>
      <c r="LPI16" s="107"/>
      <c r="LPJ16" s="107"/>
      <c r="LPK16" s="107"/>
      <c r="LPL16" s="107"/>
      <c r="LPM16" s="107"/>
      <c r="LPN16" s="107"/>
      <c r="LPO16" s="107"/>
      <c r="LPP16" s="107"/>
      <c r="LPQ16" s="107"/>
      <c r="LPR16" s="107"/>
      <c r="LPS16" s="107"/>
      <c r="LPT16" s="107"/>
      <c r="LPU16" s="107"/>
      <c r="LPV16" s="107"/>
      <c r="LPW16" s="107"/>
      <c r="LPX16" s="107"/>
      <c r="LPY16" s="107"/>
      <c r="LPZ16" s="107"/>
      <c r="LQA16" s="107"/>
      <c r="LQB16" s="107"/>
      <c r="LQC16" s="107"/>
      <c r="LQD16" s="107"/>
      <c r="LQE16" s="107"/>
      <c r="LQF16" s="107"/>
      <c r="LQG16" s="107"/>
      <c r="LQH16" s="107"/>
      <c r="LQI16" s="107"/>
      <c r="LQJ16" s="107"/>
      <c r="LQK16" s="107"/>
      <c r="LQL16" s="107"/>
      <c r="LQM16" s="107"/>
      <c r="LQN16" s="107"/>
      <c r="LQO16" s="107"/>
      <c r="LQP16" s="107"/>
      <c r="LQQ16" s="107"/>
      <c r="LQR16" s="107"/>
      <c r="LQS16" s="107"/>
      <c r="LQT16" s="107"/>
      <c r="LQU16" s="107"/>
      <c r="LQV16" s="107"/>
      <c r="LQW16" s="107"/>
      <c r="LQX16" s="107"/>
      <c r="LQY16" s="107"/>
      <c r="LQZ16" s="107"/>
      <c r="LRA16" s="107"/>
      <c r="LRB16" s="107"/>
      <c r="LRC16" s="107"/>
      <c r="LRD16" s="107"/>
      <c r="LRE16" s="107"/>
      <c r="LRF16" s="107"/>
      <c r="LRG16" s="107"/>
      <c r="LRH16" s="107"/>
      <c r="LRI16" s="107"/>
      <c r="LRJ16" s="107"/>
      <c r="LRK16" s="107"/>
      <c r="LRL16" s="107"/>
      <c r="LRM16" s="107"/>
      <c r="LRN16" s="107"/>
      <c r="LRO16" s="107"/>
      <c r="LRP16" s="107"/>
      <c r="LRQ16" s="107"/>
      <c r="LRR16" s="107"/>
      <c r="LRS16" s="107"/>
      <c r="LRT16" s="107"/>
      <c r="LRU16" s="107"/>
      <c r="LRV16" s="107"/>
      <c r="LRW16" s="107"/>
      <c r="LRX16" s="107"/>
      <c r="LRY16" s="107"/>
      <c r="LRZ16" s="107"/>
      <c r="LSA16" s="107"/>
      <c r="LSB16" s="107"/>
      <c r="LSC16" s="107"/>
      <c r="LSD16" s="107"/>
      <c r="LSE16" s="107"/>
      <c r="LSF16" s="107"/>
      <c r="LSG16" s="107"/>
      <c r="LSH16" s="107"/>
      <c r="LSI16" s="107"/>
      <c r="LSJ16" s="107"/>
      <c r="LSK16" s="107"/>
      <c r="LSL16" s="107"/>
      <c r="LSM16" s="107"/>
      <c r="LSN16" s="107"/>
      <c r="LSO16" s="107"/>
      <c r="LSP16" s="107"/>
      <c r="LSQ16" s="107"/>
      <c r="LSR16" s="107"/>
      <c r="LSS16" s="107"/>
      <c r="LST16" s="107"/>
      <c r="LSU16" s="107"/>
      <c r="LSV16" s="107"/>
      <c r="LSW16" s="107"/>
      <c r="LSX16" s="107"/>
      <c r="LSY16" s="107"/>
      <c r="LSZ16" s="107"/>
      <c r="LTA16" s="107"/>
      <c r="LTB16" s="107"/>
      <c r="LTC16" s="107"/>
      <c r="LTD16" s="107"/>
      <c r="LTE16" s="107"/>
      <c r="LTF16" s="107"/>
      <c r="LTG16" s="107"/>
      <c r="LTH16" s="107"/>
      <c r="LTI16" s="107"/>
      <c r="LTJ16" s="107"/>
      <c r="LTK16" s="107"/>
      <c r="LTL16" s="107"/>
      <c r="LTM16" s="107"/>
      <c r="LTN16" s="107"/>
      <c r="LTO16" s="107"/>
      <c r="LTP16" s="107"/>
      <c r="LTQ16" s="107"/>
      <c r="LTR16" s="107"/>
      <c r="LTS16" s="107"/>
      <c r="LTT16" s="107"/>
      <c r="LTU16" s="107"/>
      <c r="LTV16" s="107"/>
      <c r="LTW16" s="107"/>
      <c r="LTX16" s="107"/>
      <c r="LTY16" s="107"/>
      <c r="LTZ16" s="107"/>
      <c r="LUA16" s="107"/>
      <c r="LUB16" s="107"/>
      <c r="LUC16" s="107"/>
      <c r="LUD16" s="107"/>
      <c r="LUE16" s="107"/>
      <c r="LUF16" s="107"/>
      <c r="LUG16" s="107"/>
      <c r="LUH16" s="107"/>
      <c r="LUI16" s="107"/>
      <c r="LUJ16" s="107"/>
      <c r="LUK16" s="107"/>
      <c r="LUL16" s="107"/>
      <c r="LUM16" s="107"/>
      <c r="LUN16" s="107"/>
      <c r="LUO16" s="107"/>
      <c r="LUP16" s="107"/>
      <c r="LUQ16" s="107"/>
      <c r="LUR16" s="107"/>
      <c r="LUS16" s="107"/>
      <c r="LUT16" s="107"/>
      <c r="LUU16" s="107"/>
      <c r="LUV16" s="107"/>
      <c r="LUW16" s="107"/>
      <c r="LUX16" s="107"/>
      <c r="LUY16" s="107"/>
      <c r="LUZ16" s="107"/>
      <c r="LVA16" s="107"/>
      <c r="LVB16" s="107"/>
      <c r="LVC16" s="107"/>
      <c r="LVD16" s="107"/>
      <c r="LVE16" s="107"/>
      <c r="LVF16" s="107"/>
      <c r="LVG16" s="107"/>
      <c r="LVH16" s="107"/>
      <c r="LVI16" s="107"/>
      <c r="LVJ16" s="107"/>
      <c r="LVK16" s="107"/>
      <c r="LVL16" s="107"/>
      <c r="LVM16" s="107"/>
      <c r="LVN16" s="107"/>
      <c r="LVO16" s="107"/>
      <c r="LVP16" s="107"/>
      <c r="LVQ16" s="107"/>
      <c r="LVR16" s="107"/>
      <c r="LVS16" s="107"/>
      <c r="LVT16" s="107"/>
      <c r="LVU16" s="107"/>
      <c r="LVV16" s="107"/>
      <c r="LVW16" s="107"/>
      <c r="LVX16" s="107"/>
      <c r="LVY16" s="107"/>
      <c r="LVZ16" s="107"/>
      <c r="LWA16" s="107"/>
      <c r="LWB16" s="107"/>
      <c r="LWC16" s="107"/>
      <c r="LWD16" s="107"/>
      <c r="LWE16" s="107"/>
      <c r="LWF16" s="107"/>
      <c r="LWG16" s="107"/>
      <c r="LWH16" s="107"/>
      <c r="LWI16" s="107"/>
      <c r="LWJ16" s="107"/>
      <c r="LWK16" s="107"/>
      <c r="LWL16" s="107"/>
      <c r="LWM16" s="107"/>
      <c r="LWN16" s="107"/>
      <c r="LWO16" s="107"/>
      <c r="LWP16" s="107"/>
      <c r="LWQ16" s="107"/>
      <c r="LWR16" s="107"/>
      <c r="LWS16" s="107"/>
      <c r="LWT16" s="107"/>
      <c r="LWU16" s="107"/>
      <c r="LWV16" s="107"/>
      <c r="LWW16" s="107"/>
      <c r="LWX16" s="107"/>
      <c r="LWY16" s="107"/>
      <c r="LWZ16" s="107"/>
      <c r="LXA16" s="107"/>
      <c r="LXB16" s="107"/>
      <c r="LXC16" s="107"/>
      <c r="LXD16" s="107"/>
      <c r="LXE16" s="107"/>
      <c r="LXF16" s="107"/>
      <c r="LXG16" s="107"/>
      <c r="LXH16" s="107"/>
      <c r="LXI16" s="107"/>
      <c r="LXJ16" s="107"/>
      <c r="LXK16" s="107"/>
      <c r="LXL16" s="107"/>
      <c r="LXM16" s="107"/>
      <c r="LXN16" s="107"/>
      <c r="LXO16" s="107"/>
      <c r="LXP16" s="107"/>
      <c r="LXQ16" s="107"/>
      <c r="LXR16" s="107"/>
      <c r="LXS16" s="107"/>
      <c r="LXT16" s="107"/>
      <c r="LXU16" s="107"/>
      <c r="LXV16" s="107"/>
      <c r="LXW16" s="107"/>
      <c r="LXX16" s="107"/>
      <c r="LXY16" s="107"/>
      <c r="LXZ16" s="107"/>
      <c r="LYA16" s="107"/>
      <c r="LYB16" s="107"/>
      <c r="LYC16" s="107"/>
      <c r="LYD16" s="107"/>
      <c r="LYE16" s="107"/>
      <c r="LYF16" s="107"/>
      <c r="LYG16" s="107"/>
      <c r="LYH16" s="107"/>
      <c r="LYI16" s="107"/>
      <c r="LYJ16" s="107"/>
      <c r="LYK16" s="107"/>
      <c r="LYL16" s="107"/>
      <c r="LYM16" s="107"/>
      <c r="LYN16" s="107"/>
      <c r="LYO16" s="107"/>
      <c r="LYP16" s="107"/>
      <c r="LYQ16" s="107"/>
      <c r="LYR16" s="107"/>
      <c r="LYS16" s="107"/>
      <c r="LYT16" s="107"/>
      <c r="LYU16" s="107"/>
      <c r="LYV16" s="107"/>
      <c r="LYW16" s="107"/>
      <c r="LYX16" s="107"/>
      <c r="LYY16" s="107"/>
      <c r="LYZ16" s="107"/>
      <c r="LZA16" s="107"/>
      <c r="LZB16" s="107"/>
      <c r="LZC16" s="107"/>
      <c r="LZD16" s="107"/>
      <c r="LZE16" s="107"/>
      <c r="LZF16" s="107"/>
      <c r="LZG16" s="107"/>
      <c r="LZH16" s="107"/>
      <c r="LZI16" s="107"/>
      <c r="LZJ16" s="107"/>
      <c r="LZK16" s="107"/>
      <c r="LZL16" s="107"/>
      <c r="LZM16" s="107"/>
      <c r="LZN16" s="107"/>
      <c r="LZO16" s="107"/>
      <c r="LZP16" s="107"/>
      <c r="LZQ16" s="107"/>
      <c r="LZR16" s="107"/>
      <c r="LZS16" s="107"/>
      <c r="LZT16" s="107"/>
      <c r="LZU16" s="107"/>
      <c r="LZV16" s="107"/>
      <c r="LZW16" s="107"/>
      <c r="LZX16" s="107"/>
      <c r="LZY16" s="107"/>
      <c r="LZZ16" s="107"/>
      <c r="MAA16" s="107"/>
      <c r="MAB16" s="107"/>
      <c r="MAC16" s="107"/>
      <c r="MAD16" s="107"/>
      <c r="MAE16" s="107"/>
      <c r="MAF16" s="107"/>
      <c r="MAG16" s="107"/>
      <c r="MAH16" s="107"/>
      <c r="MAI16" s="107"/>
      <c r="MAJ16" s="107"/>
      <c r="MAK16" s="107"/>
      <c r="MAL16" s="107"/>
      <c r="MAM16" s="107"/>
      <c r="MAN16" s="107"/>
      <c r="MAO16" s="107"/>
      <c r="MAP16" s="107"/>
      <c r="MAQ16" s="107"/>
      <c r="MAR16" s="107"/>
      <c r="MAS16" s="107"/>
      <c r="MAT16" s="107"/>
      <c r="MAU16" s="107"/>
      <c r="MAV16" s="107"/>
      <c r="MAW16" s="107"/>
      <c r="MAX16" s="107"/>
      <c r="MAY16" s="107"/>
      <c r="MAZ16" s="107"/>
      <c r="MBA16" s="107"/>
      <c r="MBB16" s="107"/>
      <c r="MBC16" s="107"/>
      <c r="MBD16" s="107"/>
      <c r="MBE16" s="107"/>
      <c r="MBF16" s="107"/>
      <c r="MBG16" s="107"/>
      <c r="MBH16" s="107"/>
      <c r="MBI16" s="107"/>
      <c r="MBJ16" s="107"/>
      <c r="MBK16" s="107"/>
      <c r="MBL16" s="107"/>
      <c r="MBM16" s="107"/>
      <c r="MBN16" s="107"/>
      <c r="MBO16" s="107"/>
      <c r="MBP16" s="107"/>
      <c r="MBQ16" s="107"/>
      <c r="MBR16" s="107"/>
      <c r="MBS16" s="107"/>
      <c r="MBT16" s="107"/>
      <c r="MBU16" s="107"/>
      <c r="MBV16" s="107"/>
      <c r="MBW16" s="107"/>
      <c r="MBX16" s="107"/>
      <c r="MBY16" s="107"/>
      <c r="MBZ16" s="107"/>
      <c r="MCA16" s="107"/>
      <c r="MCB16" s="107"/>
      <c r="MCC16" s="107"/>
      <c r="MCD16" s="107"/>
      <c r="MCE16" s="107"/>
      <c r="MCF16" s="107"/>
      <c r="MCG16" s="107"/>
      <c r="MCH16" s="107"/>
      <c r="MCI16" s="107"/>
      <c r="MCJ16" s="107"/>
      <c r="MCK16" s="107"/>
      <c r="MCL16" s="107"/>
      <c r="MCM16" s="107"/>
      <c r="MCN16" s="107"/>
      <c r="MCO16" s="107"/>
      <c r="MCP16" s="107"/>
      <c r="MCQ16" s="107"/>
      <c r="MCR16" s="107"/>
      <c r="MCS16" s="107"/>
      <c r="MCT16" s="107"/>
      <c r="MCU16" s="107"/>
      <c r="MCV16" s="107"/>
      <c r="MCW16" s="107"/>
      <c r="MCX16" s="107"/>
      <c r="MCY16" s="107"/>
      <c r="MCZ16" s="107"/>
      <c r="MDA16" s="107"/>
      <c r="MDB16" s="107"/>
      <c r="MDC16" s="107"/>
      <c r="MDD16" s="107"/>
      <c r="MDE16" s="107"/>
      <c r="MDF16" s="107"/>
      <c r="MDG16" s="107"/>
      <c r="MDH16" s="107"/>
      <c r="MDI16" s="107"/>
      <c r="MDJ16" s="107"/>
      <c r="MDK16" s="107"/>
      <c r="MDL16" s="107"/>
      <c r="MDM16" s="107"/>
      <c r="MDN16" s="107"/>
      <c r="MDO16" s="107"/>
      <c r="MDP16" s="107"/>
      <c r="MDQ16" s="107"/>
      <c r="MDR16" s="107"/>
      <c r="MDS16" s="107"/>
      <c r="MDT16" s="107"/>
      <c r="MDU16" s="107"/>
      <c r="MDV16" s="107"/>
      <c r="MDW16" s="107"/>
      <c r="MDX16" s="107"/>
      <c r="MDY16" s="107"/>
      <c r="MDZ16" s="107"/>
      <c r="MEA16" s="107"/>
      <c r="MEB16" s="107"/>
      <c r="MEC16" s="107"/>
      <c r="MED16" s="107"/>
      <c r="MEE16" s="107"/>
      <c r="MEF16" s="107"/>
      <c r="MEG16" s="107"/>
      <c r="MEH16" s="107"/>
      <c r="MEI16" s="107"/>
      <c r="MEJ16" s="107"/>
      <c r="MEK16" s="107"/>
      <c r="MEL16" s="107"/>
      <c r="MEM16" s="107"/>
      <c r="MEN16" s="107"/>
      <c r="MEO16" s="107"/>
      <c r="MEP16" s="107"/>
      <c r="MEQ16" s="107"/>
      <c r="MER16" s="107"/>
      <c r="MES16" s="107"/>
      <c r="MET16" s="107"/>
      <c r="MEU16" s="107"/>
      <c r="MEV16" s="107"/>
      <c r="MEW16" s="107"/>
      <c r="MEX16" s="107"/>
      <c r="MEY16" s="107"/>
      <c r="MEZ16" s="107"/>
      <c r="MFA16" s="107"/>
      <c r="MFB16" s="107"/>
      <c r="MFC16" s="107"/>
      <c r="MFD16" s="107"/>
      <c r="MFE16" s="107"/>
      <c r="MFF16" s="107"/>
      <c r="MFG16" s="107"/>
      <c r="MFH16" s="107"/>
      <c r="MFI16" s="107"/>
      <c r="MFJ16" s="107"/>
      <c r="MFK16" s="107"/>
      <c r="MFL16" s="107"/>
      <c r="MFM16" s="107"/>
      <c r="MFN16" s="107"/>
      <c r="MFO16" s="107"/>
      <c r="MFP16" s="107"/>
      <c r="MFQ16" s="107"/>
      <c r="MFR16" s="107"/>
      <c r="MFS16" s="107"/>
      <c r="MFT16" s="107"/>
      <c r="MFU16" s="107"/>
      <c r="MFV16" s="107"/>
      <c r="MFW16" s="107"/>
      <c r="MFX16" s="107"/>
      <c r="MFY16" s="107"/>
      <c r="MFZ16" s="107"/>
      <c r="MGA16" s="107"/>
      <c r="MGB16" s="107"/>
      <c r="MGC16" s="107"/>
      <c r="MGD16" s="107"/>
      <c r="MGE16" s="107"/>
      <c r="MGF16" s="107"/>
      <c r="MGG16" s="107"/>
      <c r="MGH16" s="107"/>
      <c r="MGI16" s="107"/>
      <c r="MGJ16" s="107"/>
      <c r="MGK16" s="107"/>
      <c r="MGL16" s="107"/>
      <c r="MGM16" s="107"/>
      <c r="MGN16" s="107"/>
      <c r="MGO16" s="107"/>
      <c r="MGP16" s="107"/>
      <c r="MGQ16" s="107"/>
      <c r="MGR16" s="107"/>
      <c r="MGS16" s="107"/>
      <c r="MGT16" s="107"/>
      <c r="MGU16" s="107"/>
      <c r="MGV16" s="107"/>
      <c r="MGW16" s="107"/>
      <c r="MGX16" s="107"/>
      <c r="MGY16" s="107"/>
      <c r="MGZ16" s="107"/>
      <c r="MHA16" s="107"/>
      <c r="MHB16" s="107"/>
      <c r="MHC16" s="107"/>
      <c r="MHD16" s="107"/>
      <c r="MHE16" s="107"/>
      <c r="MHF16" s="107"/>
      <c r="MHG16" s="107"/>
      <c r="MHH16" s="107"/>
      <c r="MHI16" s="107"/>
      <c r="MHJ16" s="107"/>
      <c r="MHK16" s="107"/>
      <c r="MHL16" s="107"/>
      <c r="MHM16" s="107"/>
      <c r="MHN16" s="107"/>
      <c r="MHO16" s="107"/>
      <c r="MHP16" s="107"/>
      <c r="MHQ16" s="107"/>
      <c r="MHR16" s="107"/>
      <c r="MHS16" s="107"/>
      <c r="MHT16" s="107"/>
      <c r="MHU16" s="107"/>
      <c r="MHV16" s="107"/>
      <c r="MHW16" s="107"/>
      <c r="MHX16" s="107"/>
      <c r="MHY16" s="107"/>
      <c r="MHZ16" s="107"/>
      <c r="MIA16" s="107"/>
      <c r="MIB16" s="107"/>
      <c r="MIC16" s="107"/>
      <c r="MID16" s="107"/>
      <c r="MIE16" s="107"/>
      <c r="MIF16" s="107"/>
      <c r="MIG16" s="107"/>
      <c r="MIH16" s="107"/>
      <c r="MII16" s="107"/>
      <c r="MIJ16" s="107"/>
      <c r="MIK16" s="107"/>
      <c r="MIL16" s="107"/>
      <c r="MIM16" s="107"/>
      <c r="MIN16" s="107"/>
      <c r="MIO16" s="107"/>
      <c r="MIP16" s="107"/>
      <c r="MIQ16" s="107"/>
      <c r="MIR16" s="107"/>
      <c r="MIS16" s="107"/>
      <c r="MIT16" s="107"/>
      <c r="MIU16" s="107"/>
      <c r="MIV16" s="107"/>
      <c r="MIW16" s="107"/>
      <c r="MIX16" s="107"/>
      <c r="MIY16" s="107"/>
      <c r="MIZ16" s="107"/>
      <c r="MJA16" s="107"/>
      <c r="MJB16" s="107"/>
      <c r="MJC16" s="107"/>
      <c r="MJD16" s="107"/>
      <c r="MJE16" s="107"/>
      <c r="MJF16" s="107"/>
      <c r="MJG16" s="107"/>
      <c r="MJH16" s="107"/>
      <c r="MJI16" s="107"/>
      <c r="MJJ16" s="107"/>
      <c r="MJK16" s="107"/>
      <c r="MJL16" s="107"/>
      <c r="MJM16" s="107"/>
      <c r="MJN16" s="107"/>
      <c r="MJO16" s="107"/>
      <c r="MJP16" s="107"/>
      <c r="MJQ16" s="107"/>
      <c r="MJR16" s="107"/>
      <c r="MJS16" s="107"/>
      <c r="MJT16" s="107"/>
      <c r="MJU16" s="107"/>
      <c r="MJV16" s="107"/>
      <c r="MJW16" s="107"/>
      <c r="MJX16" s="107"/>
      <c r="MJY16" s="107"/>
      <c r="MJZ16" s="107"/>
      <c r="MKA16" s="107"/>
      <c r="MKB16" s="107"/>
      <c r="MKC16" s="107"/>
      <c r="MKD16" s="107"/>
      <c r="MKE16" s="107"/>
      <c r="MKF16" s="107"/>
      <c r="MKG16" s="107"/>
      <c r="MKH16" s="107"/>
      <c r="MKI16" s="107"/>
      <c r="MKJ16" s="107"/>
      <c r="MKK16" s="107"/>
      <c r="MKL16" s="107"/>
      <c r="MKM16" s="107"/>
      <c r="MKN16" s="107"/>
      <c r="MKO16" s="107"/>
      <c r="MKP16" s="107"/>
      <c r="MKQ16" s="107"/>
      <c r="MKR16" s="107"/>
      <c r="MKS16" s="107"/>
      <c r="MKT16" s="107"/>
      <c r="MKU16" s="107"/>
      <c r="MKV16" s="107"/>
      <c r="MKW16" s="107"/>
      <c r="MKX16" s="107"/>
      <c r="MKY16" s="107"/>
      <c r="MKZ16" s="107"/>
      <c r="MLA16" s="107"/>
      <c r="MLB16" s="107"/>
      <c r="MLC16" s="107"/>
      <c r="MLD16" s="107"/>
      <c r="MLE16" s="107"/>
      <c r="MLF16" s="107"/>
      <c r="MLG16" s="107"/>
      <c r="MLH16" s="107"/>
      <c r="MLI16" s="107"/>
      <c r="MLJ16" s="107"/>
      <c r="MLK16" s="107"/>
      <c r="MLL16" s="107"/>
      <c r="MLM16" s="107"/>
      <c r="MLN16" s="107"/>
      <c r="MLO16" s="107"/>
      <c r="MLP16" s="107"/>
      <c r="MLQ16" s="107"/>
      <c r="MLR16" s="107"/>
      <c r="MLS16" s="107"/>
      <c r="MLT16" s="107"/>
      <c r="MLU16" s="107"/>
      <c r="MLV16" s="107"/>
      <c r="MLW16" s="107"/>
      <c r="MLX16" s="107"/>
      <c r="MLY16" s="107"/>
      <c r="MLZ16" s="107"/>
      <c r="MMA16" s="107"/>
      <c r="MMB16" s="107"/>
      <c r="MMC16" s="107"/>
      <c r="MMD16" s="107"/>
      <c r="MME16" s="107"/>
      <c r="MMF16" s="107"/>
      <c r="MMG16" s="107"/>
      <c r="MMH16" s="107"/>
      <c r="MMI16" s="107"/>
      <c r="MMJ16" s="107"/>
      <c r="MMK16" s="107"/>
      <c r="MML16" s="107"/>
      <c r="MMM16" s="107"/>
      <c r="MMN16" s="107"/>
      <c r="MMO16" s="107"/>
      <c r="MMP16" s="107"/>
      <c r="MMQ16" s="107"/>
      <c r="MMR16" s="107"/>
      <c r="MMS16" s="107"/>
      <c r="MMT16" s="107"/>
      <c r="MMU16" s="107"/>
      <c r="MMV16" s="107"/>
      <c r="MMW16" s="107"/>
      <c r="MMX16" s="107"/>
      <c r="MMY16" s="107"/>
      <c r="MMZ16" s="107"/>
      <c r="MNA16" s="107"/>
      <c r="MNB16" s="107"/>
      <c r="MNC16" s="107"/>
      <c r="MND16" s="107"/>
      <c r="MNE16" s="107"/>
      <c r="MNF16" s="107"/>
      <c r="MNG16" s="107"/>
      <c r="MNH16" s="107"/>
      <c r="MNI16" s="107"/>
      <c r="MNJ16" s="107"/>
      <c r="MNK16" s="107"/>
      <c r="MNL16" s="107"/>
      <c r="MNM16" s="107"/>
      <c r="MNN16" s="107"/>
      <c r="MNO16" s="107"/>
      <c r="MNP16" s="107"/>
      <c r="MNQ16" s="107"/>
      <c r="MNR16" s="107"/>
      <c r="MNS16" s="107"/>
      <c r="MNT16" s="107"/>
      <c r="MNU16" s="107"/>
      <c r="MNV16" s="107"/>
      <c r="MNW16" s="107"/>
      <c r="MNX16" s="107"/>
      <c r="MNY16" s="107"/>
      <c r="MNZ16" s="107"/>
      <c r="MOA16" s="107"/>
      <c r="MOB16" s="107"/>
      <c r="MOC16" s="107"/>
      <c r="MOD16" s="107"/>
      <c r="MOE16" s="107"/>
      <c r="MOF16" s="107"/>
      <c r="MOG16" s="107"/>
      <c r="MOH16" s="107"/>
      <c r="MOI16" s="107"/>
      <c r="MOJ16" s="107"/>
      <c r="MOK16" s="107"/>
      <c r="MOL16" s="107"/>
      <c r="MOM16" s="107"/>
      <c r="MON16" s="107"/>
      <c r="MOO16" s="107"/>
      <c r="MOP16" s="107"/>
      <c r="MOQ16" s="107"/>
      <c r="MOR16" s="107"/>
      <c r="MOS16" s="107"/>
      <c r="MOT16" s="107"/>
      <c r="MOU16" s="107"/>
      <c r="MOV16" s="107"/>
      <c r="MOW16" s="107"/>
      <c r="MOX16" s="107"/>
      <c r="MOY16" s="107"/>
      <c r="MOZ16" s="107"/>
      <c r="MPA16" s="107"/>
      <c r="MPB16" s="107"/>
      <c r="MPC16" s="107"/>
      <c r="MPD16" s="107"/>
      <c r="MPE16" s="107"/>
      <c r="MPF16" s="107"/>
      <c r="MPG16" s="107"/>
      <c r="MPH16" s="107"/>
      <c r="MPI16" s="107"/>
      <c r="MPJ16" s="107"/>
      <c r="MPK16" s="107"/>
      <c r="MPL16" s="107"/>
      <c r="MPM16" s="107"/>
      <c r="MPN16" s="107"/>
      <c r="MPO16" s="107"/>
      <c r="MPP16" s="107"/>
      <c r="MPQ16" s="107"/>
      <c r="MPR16" s="107"/>
      <c r="MPS16" s="107"/>
      <c r="MPT16" s="107"/>
      <c r="MPU16" s="107"/>
      <c r="MPV16" s="107"/>
      <c r="MPW16" s="107"/>
      <c r="MPX16" s="107"/>
      <c r="MPY16" s="107"/>
      <c r="MPZ16" s="107"/>
      <c r="MQA16" s="107"/>
      <c r="MQB16" s="107"/>
      <c r="MQC16" s="107"/>
      <c r="MQD16" s="107"/>
      <c r="MQE16" s="107"/>
      <c r="MQF16" s="107"/>
      <c r="MQG16" s="107"/>
      <c r="MQH16" s="107"/>
      <c r="MQI16" s="107"/>
      <c r="MQJ16" s="107"/>
      <c r="MQK16" s="107"/>
      <c r="MQL16" s="107"/>
      <c r="MQM16" s="107"/>
      <c r="MQN16" s="107"/>
      <c r="MQO16" s="107"/>
      <c r="MQP16" s="107"/>
      <c r="MQQ16" s="107"/>
      <c r="MQR16" s="107"/>
      <c r="MQS16" s="107"/>
      <c r="MQT16" s="107"/>
      <c r="MQU16" s="107"/>
      <c r="MQV16" s="107"/>
      <c r="MQW16" s="107"/>
      <c r="MQX16" s="107"/>
      <c r="MQY16" s="107"/>
      <c r="MQZ16" s="107"/>
      <c r="MRA16" s="107"/>
      <c r="MRB16" s="107"/>
      <c r="MRC16" s="107"/>
      <c r="MRD16" s="107"/>
      <c r="MRE16" s="107"/>
      <c r="MRF16" s="107"/>
      <c r="MRG16" s="107"/>
      <c r="MRH16" s="107"/>
      <c r="MRI16" s="107"/>
      <c r="MRJ16" s="107"/>
      <c r="MRK16" s="107"/>
      <c r="MRL16" s="107"/>
      <c r="MRM16" s="107"/>
      <c r="MRN16" s="107"/>
      <c r="MRO16" s="107"/>
      <c r="MRP16" s="107"/>
      <c r="MRQ16" s="107"/>
      <c r="MRR16" s="107"/>
      <c r="MRS16" s="107"/>
      <c r="MRT16" s="107"/>
      <c r="MRU16" s="107"/>
      <c r="MRV16" s="107"/>
      <c r="MRW16" s="107"/>
      <c r="MRX16" s="107"/>
      <c r="MRY16" s="107"/>
      <c r="MRZ16" s="107"/>
      <c r="MSA16" s="107"/>
      <c r="MSB16" s="107"/>
      <c r="MSC16" s="107"/>
      <c r="MSD16" s="107"/>
      <c r="MSE16" s="107"/>
      <c r="MSF16" s="107"/>
      <c r="MSG16" s="107"/>
      <c r="MSH16" s="107"/>
      <c r="MSI16" s="107"/>
      <c r="MSJ16" s="107"/>
      <c r="MSK16" s="107"/>
      <c r="MSL16" s="107"/>
      <c r="MSM16" s="107"/>
      <c r="MSN16" s="107"/>
      <c r="MSO16" s="107"/>
      <c r="MSP16" s="107"/>
      <c r="MSQ16" s="107"/>
      <c r="MSR16" s="107"/>
      <c r="MSS16" s="107"/>
      <c r="MST16" s="107"/>
      <c r="MSU16" s="107"/>
      <c r="MSV16" s="107"/>
      <c r="MSW16" s="107"/>
      <c r="MSX16" s="107"/>
      <c r="MSY16" s="107"/>
      <c r="MSZ16" s="107"/>
      <c r="MTA16" s="107"/>
      <c r="MTB16" s="107"/>
      <c r="MTC16" s="107"/>
      <c r="MTD16" s="107"/>
      <c r="MTE16" s="107"/>
      <c r="MTF16" s="107"/>
      <c r="MTG16" s="107"/>
      <c r="MTH16" s="107"/>
      <c r="MTI16" s="107"/>
      <c r="MTJ16" s="107"/>
      <c r="MTK16" s="107"/>
      <c r="MTL16" s="107"/>
      <c r="MTM16" s="107"/>
      <c r="MTN16" s="107"/>
      <c r="MTO16" s="107"/>
      <c r="MTP16" s="107"/>
      <c r="MTQ16" s="107"/>
      <c r="MTR16" s="107"/>
      <c r="MTS16" s="107"/>
      <c r="MTT16" s="107"/>
      <c r="MTU16" s="107"/>
      <c r="MTV16" s="107"/>
      <c r="MTW16" s="107"/>
      <c r="MTX16" s="107"/>
      <c r="MTY16" s="107"/>
      <c r="MTZ16" s="107"/>
      <c r="MUA16" s="107"/>
      <c r="MUB16" s="107"/>
      <c r="MUC16" s="107"/>
      <c r="MUD16" s="107"/>
      <c r="MUE16" s="107"/>
      <c r="MUF16" s="107"/>
      <c r="MUG16" s="107"/>
      <c r="MUH16" s="107"/>
      <c r="MUI16" s="107"/>
      <c r="MUJ16" s="107"/>
      <c r="MUK16" s="107"/>
      <c r="MUL16" s="107"/>
      <c r="MUM16" s="107"/>
      <c r="MUN16" s="107"/>
      <c r="MUO16" s="107"/>
      <c r="MUP16" s="107"/>
      <c r="MUQ16" s="107"/>
      <c r="MUR16" s="107"/>
      <c r="MUS16" s="107"/>
      <c r="MUT16" s="107"/>
      <c r="MUU16" s="107"/>
      <c r="MUV16" s="107"/>
      <c r="MUW16" s="107"/>
      <c r="MUX16" s="107"/>
      <c r="MUY16" s="107"/>
      <c r="MUZ16" s="107"/>
      <c r="MVA16" s="107"/>
      <c r="MVB16" s="107"/>
      <c r="MVC16" s="107"/>
      <c r="MVD16" s="107"/>
      <c r="MVE16" s="107"/>
      <c r="MVF16" s="107"/>
      <c r="MVG16" s="107"/>
      <c r="MVH16" s="107"/>
      <c r="MVI16" s="107"/>
      <c r="MVJ16" s="107"/>
      <c r="MVK16" s="107"/>
      <c r="MVL16" s="107"/>
      <c r="MVM16" s="107"/>
      <c r="MVN16" s="107"/>
      <c r="MVO16" s="107"/>
      <c r="MVP16" s="107"/>
      <c r="MVQ16" s="107"/>
      <c r="MVR16" s="107"/>
      <c r="MVS16" s="107"/>
      <c r="MVT16" s="107"/>
      <c r="MVU16" s="107"/>
      <c r="MVV16" s="107"/>
      <c r="MVW16" s="107"/>
      <c r="MVX16" s="107"/>
      <c r="MVY16" s="107"/>
      <c r="MVZ16" s="107"/>
      <c r="MWA16" s="107"/>
      <c r="MWB16" s="107"/>
      <c r="MWC16" s="107"/>
      <c r="MWD16" s="107"/>
      <c r="MWE16" s="107"/>
      <c r="MWF16" s="107"/>
      <c r="MWG16" s="107"/>
      <c r="MWH16" s="107"/>
      <c r="MWI16" s="107"/>
      <c r="MWJ16" s="107"/>
      <c r="MWK16" s="107"/>
      <c r="MWL16" s="107"/>
      <c r="MWM16" s="107"/>
      <c r="MWN16" s="107"/>
      <c r="MWO16" s="107"/>
      <c r="MWP16" s="107"/>
      <c r="MWQ16" s="107"/>
      <c r="MWR16" s="107"/>
      <c r="MWS16" s="107"/>
      <c r="MWT16" s="107"/>
      <c r="MWU16" s="107"/>
      <c r="MWV16" s="107"/>
      <c r="MWW16" s="107"/>
      <c r="MWX16" s="107"/>
      <c r="MWY16" s="107"/>
      <c r="MWZ16" s="107"/>
      <c r="MXA16" s="107"/>
      <c r="MXB16" s="107"/>
      <c r="MXC16" s="107"/>
      <c r="MXD16" s="107"/>
      <c r="MXE16" s="107"/>
      <c r="MXF16" s="107"/>
      <c r="MXG16" s="107"/>
      <c r="MXH16" s="107"/>
      <c r="MXI16" s="107"/>
      <c r="MXJ16" s="107"/>
      <c r="MXK16" s="107"/>
      <c r="MXL16" s="107"/>
      <c r="MXM16" s="107"/>
      <c r="MXN16" s="107"/>
      <c r="MXO16" s="107"/>
      <c r="MXP16" s="107"/>
      <c r="MXQ16" s="107"/>
      <c r="MXR16" s="107"/>
      <c r="MXS16" s="107"/>
      <c r="MXT16" s="107"/>
      <c r="MXU16" s="107"/>
      <c r="MXV16" s="107"/>
      <c r="MXW16" s="107"/>
      <c r="MXX16" s="107"/>
      <c r="MXY16" s="107"/>
      <c r="MXZ16" s="107"/>
      <c r="MYA16" s="107"/>
      <c r="MYB16" s="107"/>
      <c r="MYC16" s="107"/>
      <c r="MYD16" s="107"/>
      <c r="MYE16" s="107"/>
      <c r="MYF16" s="107"/>
      <c r="MYG16" s="107"/>
      <c r="MYH16" s="107"/>
      <c r="MYI16" s="107"/>
      <c r="MYJ16" s="107"/>
      <c r="MYK16" s="107"/>
      <c r="MYL16" s="107"/>
      <c r="MYM16" s="107"/>
      <c r="MYN16" s="107"/>
      <c r="MYO16" s="107"/>
      <c r="MYP16" s="107"/>
      <c r="MYQ16" s="107"/>
      <c r="MYR16" s="107"/>
      <c r="MYS16" s="107"/>
      <c r="MYT16" s="107"/>
      <c r="MYU16" s="107"/>
      <c r="MYV16" s="107"/>
      <c r="MYW16" s="107"/>
      <c r="MYX16" s="107"/>
      <c r="MYY16" s="107"/>
      <c r="MYZ16" s="107"/>
      <c r="MZA16" s="107"/>
      <c r="MZB16" s="107"/>
      <c r="MZC16" s="107"/>
      <c r="MZD16" s="107"/>
      <c r="MZE16" s="107"/>
      <c r="MZF16" s="107"/>
      <c r="MZG16" s="107"/>
      <c r="MZH16" s="107"/>
      <c r="MZI16" s="107"/>
      <c r="MZJ16" s="107"/>
      <c r="MZK16" s="107"/>
      <c r="MZL16" s="107"/>
      <c r="MZM16" s="107"/>
      <c r="MZN16" s="107"/>
      <c r="MZO16" s="107"/>
      <c r="MZP16" s="107"/>
      <c r="MZQ16" s="107"/>
      <c r="MZR16" s="107"/>
      <c r="MZS16" s="107"/>
      <c r="MZT16" s="107"/>
      <c r="MZU16" s="107"/>
      <c r="MZV16" s="107"/>
      <c r="MZW16" s="107"/>
      <c r="MZX16" s="107"/>
      <c r="MZY16" s="107"/>
      <c r="MZZ16" s="107"/>
      <c r="NAA16" s="107"/>
      <c r="NAB16" s="107"/>
      <c r="NAC16" s="107"/>
      <c r="NAD16" s="107"/>
      <c r="NAE16" s="107"/>
      <c r="NAF16" s="107"/>
      <c r="NAG16" s="107"/>
      <c r="NAH16" s="107"/>
      <c r="NAI16" s="107"/>
      <c r="NAJ16" s="107"/>
      <c r="NAK16" s="107"/>
      <c r="NAL16" s="107"/>
      <c r="NAM16" s="107"/>
      <c r="NAN16" s="107"/>
      <c r="NAO16" s="107"/>
      <c r="NAP16" s="107"/>
      <c r="NAQ16" s="107"/>
      <c r="NAR16" s="107"/>
      <c r="NAS16" s="107"/>
      <c r="NAT16" s="107"/>
      <c r="NAU16" s="107"/>
      <c r="NAV16" s="107"/>
      <c r="NAW16" s="107"/>
      <c r="NAX16" s="107"/>
      <c r="NAY16" s="107"/>
      <c r="NAZ16" s="107"/>
      <c r="NBA16" s="107"/>
      <c r="NBB16" s="107"/>
      <c r="NBC16" s="107"/>
      <c r="NBD16" s="107"/>
      <c r="NBE16" s="107"/>
      <c r="NBF16" s="107"/>
      <c r="NBG16" s="107"/>
      <c r="NBH16" s="107"/>
      <c r="NBI16" s="107"/>
      <c r="NBJ16" s="107"/>
      <c r="NBK16" s="107"/>
      <c r="NBL16" s="107"/>
      <c r="NBM16" s="107"/>
      <c r="NBN16" s="107"/>
      <c r="NBO16" s="107"/>
      <c r="NBP16" s="107"/>
      <c r="NBQ16" s="107"/>
      <c r="NBR16" s="107"/>
      <c r="NBS16" s="107"/>
      <c r="NBT16" s="107"/>
      <c r="NBU16" s="107"/>
      <c r="NBV16" s="107"/>
      <c r="NBW16" s="107"/>
      <c r="NBX16" s="107"/>
      <c r="NBY16" s="107"/>
      <c r="NBZ16" s="107"/>
      <c r="NCA16" s="107"/>
      <c r="NCB16" s="107"/>
      <c r="NCC16" s="107"/>
      <c r="NCD16" s="107"/>
      <c r="NCE16" s="107"/>
      <c r="NCF16" s="107"/>
      <c r="NCG16" s="107"/>
      <c r="NCH16" s="107"/>
      <c r="NCI16" s="107"/>
      <c r="NCJ16" s="107"/>
      <c r="NCK16" s="107"/>
      <c r="NCL16" s="107"/>
      <c r="NCM16" s="107"/>
      <c r="NCN16" s="107"/>
      <c r="NCO16" s="107"/>
      <c r="NCP16" s="107"/>
      <c r="NCQ16" s="107"/>
      <c r="NCR16" s="107"/>
      <c r="NCS16" s="107"/>
      <c r="NCT16" s="107"/>
      <c r="NCU16" s="107"/>
      <c r="NCV16" s="107"/>
      <c r="NCW16" s="107"/>
      <c r="NCX16" s="107"/>
      <c r="NCY16" s="107"/>
      <c r="NCZ16" s="107"/>
      <c r="NDA16" s="107"/>
      <c r="NDB16" s="107"/>
      <c r="NDC16" s="107"/>
      <c r="NDD16" s="107"/>
      <c r="NDE16" s="107"/>
      <c r="NDF16" s="107"/>
      <c r="NDG16" s="107"/>
      <c r="NDH16" s="107"/>
      <c r="NDI16" s="107"/>
      <c r="NDJ16" s="107"/>
      <c r="NDK16" s="107"/>
      <c r="NDL16" s="107"/>
      <c r="NDM16" s="107"/>
      <c r="NDN16" s="107"/>
      <c r="NDO16" s="107"/>
      <c r="NDP16" s="107"/>
      <c r="NDQ16" s="107"/>
      <c r="NDR16" s="107"/>
      <c r="NDS16" s="107"/>
      <c r="NDT16" s="107"/>
      <c r="NDU16" s="107"/>
      <c r="NDV16" s="107"/>
      <c r="NDW16" s="107"/>
      <c r="NDX16" s="107"/>
      <c r="NDY16" s="107"/>
      <c r="NDZ16" s="107"/>
      <c r="NEA16" s="107"/>
      <c r="NEB16" s="107"/>
      <c r="NEC16" s="107"/>
      <c r="NED16" s="107"/>
      <c r="NEE16" s="107"/>
      <c r="NEF16" s="107"/>
      <c r="NEG16" s="107"/>
      <c r="NEH16" s="107"/>
      <c r="NEI16" s="107"/>
      <c r="NEJ16" s="107"/>
      <c r="NEK16" s="107"/>
      <c r="NEL16" s="107"/>
      <c r="NEM16" s="107"/>
      <c r="NEN16" s="107"/>
      <c r="NEO16" s="107"/>
      <c r="NEP16" s="107"/>
      <c r="NEQ16" s="107"/>
      <c r="NER16" s="107"/>
      <c r="NES16" s="107"/>
      <c r="NET16" s="107"/>
      <c r="NEU16" s="107"/>
      <c r="NEV16" s="107"/>
      <c r="NEW16" s="107"/>
      <c r="NEX16" s="107"/>
      <c r="NEY16" s="107"/>
      <c r="NEZ16" s="107"/>
      <c r="NFA16" s="107"/>
      <c r="NFB16" s="107"/>
      <c r="NFC16" s="107"/>
      <c r="NFD16" s="107"/>
      <c r="NFE16" s="107"/>
      <c r="NFF16" s="107"/>
      <c r="NFG16" s="107"/>
      <c r="NFH16" s="107"/>
      <c r="NFI16" s="107"/>
      <c r="NFJ16" s="107"/>
      <c r="NFK16" s="107"/>
      <c r="NFL16" s="107"/>
      <c r="NFM16" s="107"/>
      <c r="NFN16" s="107"/>
      <c r="NFO16" s="107"/>
      <c r="NFP16" s="107"/>
      <c r="NFQ16" s="107"/>
      <c r="NFR16" s="107"/>
      <c r="NFS16" s="107"/>
      <c r="NFT16" s="107"/>
      <c r="NFU16" s="107"/>
      <c r="NFV16" s="107"/>
      <c r="NFW16" s="107"/>
      <c r="NFX16" s="107"/>
      <c r="NFY16" s="107"/>
      <c r="NFZ16" s="107"/>
      <c r="NGA16" s="107"/>
      <c r="NGB16" s="107"/>
      <c r="NGC16" s="107"/>
      <c r="NGD16" s="107"/>
      <c r="NGE16" s="107"/>
      <c r="NGF16" s="107"/>
      <c r="NGG16" s="107"/>
      <c r="NGH16" s="107"/>
      <c r="NGI16" s="107"/>
      <c r="NGJ16" s="107"/>
      <c r="NGK16" s="107"/>
      <c r="NGL16" s="107"/>
      <c r="NGM16" s="107"/>
      <c r="NGN16" s="107"/>
      <c r="NGO16" s="107"/>
      <c r="NGP16" s="107"/>
      <c r="NGQ16" s="107"/>
      <c r="NGR16" s="107"/>
      <c r="NGS16" s="107"/>
      <c r="NGT16" s="107"/>
      <c r="NGU16" s="107"/>
      <c r="NGV16" s="107"/>
      <c r="NGW16" s="107"/>
      <c r="NGX16" s="107"/>
      <c r="NGY16" s="107"/>
      <c r="NGZ16" s="107"/>
      <c r="NHA16" s="107"/>
      <c r="NHB16" s="107"/>
      <c r="NHC16" s="107"/>
      <c r="NHD16" s="107"/>
      <c r="NHE16" s="107"/>
      <c r="NHF16" s="107"/>
      <c r="NHG16" s="107"/>
      <c r="NHH16" s="107"/>
      <c r="NHI16" s="107"/>
      <c r="NHJ16" s="107"/>
      <c r="NHK16" s="107"/>
      <c r="NHL16" s="107"/>
      <c r="NHM16" s="107"/>
      <c r="NHN16" s="107"/>
      <c r="NHO16" s="107"/>
      <c r="NHP16" s="107"/>
      <c r="NHQ16" s="107"/>
      <c r="NHR16" s="107"/>
      <c r="NHS16" s="107"/>
      <c r="NHT16" s="107"/>
      <c r="NHU16" s="107"/>
      <c r="NHV16" s="107"/>
      <c r="NHW16" s="107"/>
      <c r="NHX16" s="107"/>
      <c r="NHY16" s="107"/>
      <c r="NHZ16" s="107"/>
      <c r="NIA16" s="107"/>
      <c r="NIB16" s="107"/>
      <c r="NIC16" s="107"/>
      <c r="NID16" s="107"/>
      <c r="NIE16" s="107"/>
      <c r="NIF16" s="107"/>
      <c r="NIG16" s="107"/>
      <c r="NIH16" s="107"/>
      <c r="NII16" s="107"/>
      <c r="NIJ16" s="107"/>
      <c r="NIK16" s="107"/>
      <c r="NIL16" s="107"/>
      <c r="NIM16" s="107"/>
      <c r="NIN16" s="107"/>
      <c r="NIO16" s="107"/>
      <c r="NIP16" s="107"/>
      <c r="NIQ16" s="107"/>
      <c r="NIR16" s="107"/>
      <c r="NIS16" s="107"/>
      <c r="NIT16" s="107"/>
      <c r="NIU16" s="107"/>
      <c r="NIV16" s="107"/>
      <c r="NIW16" s="107"/>
      <c r="NIX16" s="107"/>
      <c r="NIY16" s="107"/>
      <c r="NIZ16" s="107"/>
      <c r="NJA16" s="107"/>
      <c r="NJB16" s="107"/>
      <c r="NJC16" s="107"/>
      <c r="NJD16" s="107"/>
      <c r="NJE16" s="107"/>
      <c r="NJF16" s="107"/>
      <c r="NJG16" s="107"/>
      <c r="NJH16" s="107"/>
      <c r="NJI16" s="107"/>
      <c r="NJJ16" s="107"/>
      <c r="NJK16" s="107"/>
      <c r="NJL16" s="107"/>
      <c r="NJM16" s="107"/>
      <c r="NJN16" s="107"/>
      <c r="NJO16" s="107"/>
      <c r="NJP16" s="107"/>
      <c r="NJQ16" s="107"/>
      <c r="NJR16" s="107"/>
      <c r="NJS16" s="107"/>
      <c r="NJT16" s="107"/>
      <c r="NJU16" s="107"/>
      <c r="NJV16" s="107"/>
      <c r="NJW16" s="107"/>
      <c r="NJX16" s="107"/>
      <c r="NJY16" s="107"/>
      <c r="NJZ16" s="107"/>
      <c r="NKA16" s="107"/>
      <c r="NKB16" s="107"/>
      <c r="NKC16" s="107"/>
      <c r="NKD16" s="107"/>
      <c r="NKE16" s="107"/>
      <c r="NKF16" s="107"/>
      <c r="NKG16" s="107"/>
      <c r="NKH16" s="107"/>
      <c r="NKI16" s="107"/>
      <c r="NKJ16" s="107"/>
      <c r="NKK16" s="107"/>
      <c r="NKL16" s="107"/>
      <c r="NKM16" s="107"/>
      <c r="NKN16" s="107"/>
      <c r="NKO16" s="107"/>
      <c r="NKP16" s="107"/>
      <c r="NKQ16" s="107"/>
      <c r="NKR16" s="107"/>
      <c r="NKS16" s="107"/>
      <c r="NKT16" s="107"/>
      <c r="NKU16" s="107"/>
      <c r="NKV16" s="107"/>
      <c r="NKW16" s="107"/>
      <c r="NKX16" s="107"/>
      <c r="NKY16" s="107"/>
      <c r="NKZ16" s="107"/>
      <c r="NLA16" s="107"/>
      <c r="NLB16" s="107"/>
      <c r="NLC16" s="107"/>
      <c r="NLD16" s="107"/>
      <c r="NLE16" s="107"/>
      <c r="NLF16" s="107"/>
      <c r="NLG16" s="107"/>
      <c r="NLH16" s="107"/>
      <c r="NLI16" s="107"/>
      <c r="NLJ16" s="107"/>
      <c r="NLK16" s="107"/>
      <c r="NLL16" s="107"/>
      <c r="NLM16" s="107"/>
      <c r="NLN16" s="107"/>
      <c r="NLO16" s="107"/>
      <c r="NLP16" s="107"/>
      <c r="NLQ16" s="107"/>
      <c r="NLR16" s="107"/>
      <c r="NLS16" s="107"/>
      <c r="NLT16" s="107"/>
      <c r="NLU16" s="107"/>
      <c r="NLV16" s="107"/>
      <c r="NLW16" s="107"/>
      <c r="NLX16" s="107"/>
      <c r="NLY16" s="107"/>
      <c r="NLZ16" s="107"/>
      <c r="NMA16" s="107"/>
      <c r="NMB16" s="107"/>
      <c r="NMC16" s="107"/>
      <c r="NMD16" s="107"/>
      <c r="NME16" s="107"/>
      <c r="NMF16" s="107"/>
      <c r="NMG16" s="107"/>
      <c r="NMH16" s="107"/>
      <c r="NMI16" s="107"/>
      <c r="NMJ16" s="107"/>
      <c r="NMK16" s="107"/>
      <c r="NML16" s="107"/>
      <c r="NMM16" s="107"/>
      <c r="NMN16" s="107"/>
      <c r="NMO16" s="107"/>
      <c r="NMP16" s="107"/>
      <c r="NMQ16" s="107"/>
      <c r="NMR16" s="107"/>
      <c r="NMS16" s="107"/>
      <c r="NMT16" s="107"/>
      <c r="NMU16" s="107"/>
      <c r="NMV16" s="107"/>
      <c r="NMW16" s="107"/>
      <c r="NMX16" s="107"/>
      <c r="NMY16" s="107"/>
      <c r="NMZ16" s="107"/>
      <c r="NNA16" s="107"/>
      <c r="NNB16" s="107"/>
      <c r="NNC16" s="107"/>
      <c r="NND16" s="107"/>
      <c r="NNE16" s="107"/>
      <c r="NNF16" s="107"/>
      <c r="NNG16" s="107"/>
      <c r="NNH16" s="107"/>
      <c r="NNI16" s="107"/>
      <c r="NNJ16" s="107"/>
      <c r="NNK16" s="107"/>
      <c r="NNL16" s="107"/>
      <c r="NNM16" s="107"/>
      <c r="NNN16" s="107"/>
      <c r="NNO16" s="107"/>
      <c r="NNP16" s="107"/>
      <c r="NNQ16" s="107"/>
      <c r="NNR16" s="107"/>
      <c r="NNS16" s="107"/>
      <c r="NNT16" s="107"/>
      <c r="NNU16" s="107"/>
      <c r="NNV16" s="107"/>
      <c r="NNW16" s="107"/>
      <c r="NNX16" s="107"/>
      <c r="NNY16" s="107"/>
      <c r="NNZ16" s="107"/>
      <c r="NOA16" s="107"/>
      <c r="NOB16" s="107"/>
      <c r="NOC16" s="107"/>
      <c r="NOD16" s="107"/>
      <c r="NOE16" s="107"/>
      <c r="NOF16" s="107"/>
      <c r="NOG16" s="107"/>
      <c r="NOH16" s="107"/>
      <c r="NOI16" s="107"/>
      <c r="NOJ16" s="107"/>
      <c r="NOK16" s="107"/>
      <c r="NOL16" s="107"/>
      <c r="NOM16" s="107"/>
      <c r="NON16" s="107"/>
      <c r="NOO16" s="107"/>
      <c r="NOP16" s="107"/>
      <c r="NOQ16" s="107"/>
      <c r="NOR16" s="107"/>
      <c r="NOS16" s="107"/>
      <c r="NOT16" s="107"/>
      <c r="NOU16" s="107"/>
      <c r="NOV16" s="107"/>
      <c r="NOW16" s="107"/>
      <c r="NOX16" s="107"/>
      <c r="NOY16" s="107"/>
      <c r="NOZ16" s="107"/>
      <c r="NPA16" s="107"/>
      <c r="NPB16" s="107"/>
      <c r="NPC16" s="107"/>
      <c r="NPD16" s="107"/>
      <c r="NPE16" s="107"/>
      <c r="NPF16" s="107"/>
      <c r="NPG16" s="107"/>
      <c r="NPH16" s="107"/>
      <c r="NPI16" s="107"/>
      <c r="NPJ16" s="107"/>
      <c r="NPK16" s="107"/>
      <c r="NPL16" s="107"/>
      <c r="NPM16" s="107"/>
      <c r="NPN16" s="107"/>
      <c r="NPO16" s="107"/>
      <c r="NPP16" s="107"/>
      <c r="NPQ16" s="107"/>
      <c r="NPR16" s="107"/>
      <c r="NPS16" s="107"/>
      <c r="NPT16" s="107"/>
      <c r="NPU16" s="107"/>
      <c r="NPV16" s="107"/>
      <c r="NPW16" s="107"/>
      <c r="NPX16" s="107"/>
      <c r="NPY16" s="107"/>
      <c r="NPZ16" s="107"/>
      <c r="NQA16" s="107"/>
      <c r="NQB16" s="107"/>
      <c r="NQC16" s="107"/>
      <c r="NQD16" s="107"/>
      <c r="NQE16" s="107"/>
      <c r="NQF16" s="107"/>
      <c r="NQG16" s="107"/>
      <c r="NQH16" s="107"/>
      <c r="NQI16" s="107"/>
      <c r="NQJ16" s="107"/>
      <c r="NQK16" s="107"/>
      <c r="NQL16" s="107"/>
      <c r="NQM16" s="107"/>
      <c r="NQN16" s="107"/>
      <c r="NQO16" s="107"/>
      <c r="NQP16" s="107"/>
      <c r="NQQ16" s="107"/>
      <c r="NQR16" s="107"/>
      <c r="NQS16" s="107"/>
      <c r="NQT16" s="107"/>
      <c r="NQU16" s="107"/>
      <c r="NQV16" s="107"/>
      <c r="NQW16" s="107"/>
      <c r="NQX16" s="107"/>
      <c r="NQY16" s="107"/>
      <c r="NQZ16" s="107"/>
      <c r="NRA16" s="107"/>
      <c r="NRB16" s="107"/>
      <c r="NRC16" s="107"/>
      <c r="NRD16" s="107"/>
      <c r="NRE16" s="107"/>
      <c r="NRF16" s="107"/>
      <c r="NRG16" s="107"/>
      <c r="NRH16" s="107"/>
      <c r="NRI16" s="107"/>
      <c r="NRJ16" s="107"/>
      <c r="NRK16" s="107"/>
      <c r="NRL16" s="107"/>
      <c r="NRM16" s="107"/>
      <c r="NRN16" s="107"/>
      <c r="NRO16" s="107"/>
      <c r="NRP16" s="107"/>
      <c r="NRQ16" s="107"/>
      <c r="NRR16" s="107"/>
      <c r="NRS16" s="107"/>
      <c r="NRT16" s="107"/>
      <c r="NRU16" s="107"/>
      <c r="NRV16" s="107"/>
      <c r="NRW16" s="107"/>
      <c r="NRX16" s="107"/>
      <c r="NRY16" s="107"/>
      <c r="NRZ16" s="107"/>
      <c r="NSA16" s="107"/>
      <c r="NSB16" s="107"/>
      <c r="NSC16" s="107"/>
      <c r="NSD16" s="107"/>
      <c r="NSE16" s="107"/>
      <c r="NSF16" s="107"/>
      <c r="NSG16" s="107"/>
      <c r="NSH16" s="107"/>
      <c r="NSI16" s="107"/>
      <c r="NSJ16" s="107"/>
      <c r="NSK16" s="107"/>
      <c r="NSL16" s="107"/>
      <c r="NSM16" s="107"/>
      <c r="NSN16" s="107"/>
      <c r="NSO16" s="107"/>
      <c r="NSP16" s="107"/>
      <c r="NSQ16" s="107"/>
      <c r="NSR16" s="107"/>
      <c r="NSS16" s="107"/>
      <c r="NST16" s="107"/>
      <c r="NSU16" s="107"/>
      <c r="NSV16" s="107"/>
      <c r="NSW16" s="107"/>
      <c r="NSX16" s="107"/>
      <c r="NSY16" s="107"/>
      <c r="NSZ16" s="107"/>
      <c r="NTA16" s="107"/>
      <c r="NTB16" s="107"/>
      <c r="NTC16" s="107"/>
      <c r="NTD16" s="107"/>
      <c r="NTE16" s="107"/>
      <c r="NTF16" s="107"/>
      <c r="NTG16" s="107"/>
      <c r="NTH16" s="107"/>
      <c r="NTI16" s="107"/>
      <c r="NTJ16" s="107"/>
      <c r="NTK16" s="107"/>
      <c r="NTL16" s="107"/>
      <c r="NTM16" s="107"/>
      <c r="NTN16" s="107"/>
      <c r="NTO16" s="107"/>
      <c r="NTP16" s="107"/>
      <c r="NTQ16" s="107"/>
      <c r="NTR16" s="107"/>
      <c r="NTS16" s="107"/>
      <c r="NTT16" s="107"/>
      <c r="NTU16" s="107"/>
      <c r="NTV16" s="107"/>
      <c r="NTW16" s="107"/>
      <c r="NTX16" s="107"/>
      <c r="NTY16" s="107"/>
      <c r="NTZ16" s="107"/>
      <c r="NUA16" s="107"/>
      <c r="NUB16" s="107"/>
      <c r="NUC16" s="107"/>
      <c r="NUD16" s="107"/>
      <c r="NUE16" s="107"/>
      <c r="NUF16" s="107"/>
      <c r="NUG16" s="107"/>
      <c r="NUH16" s="107"/>
      <c r="NUI16" s="107"/>
      <c r="NUJ16" s="107"/>
      <c r="NUK16" s="107"/>
      <c r="NUL16" s="107"/>
      <c r="NUM16" s="107"/>
      <c r="NUN16" s="107"/>
      <c r="NUO16" s="107"/>
      <c r="NUP16" s="107"/>
      <c r="NUQ16" s="107"/>
      <c r="NUR16" s="107"/>
      <c r="NUS16" s="107"/>
      <c r="NUT16" s="107"/>
      <c r="NUU16" s="107"/>
      <c r="NUV16" s="107"/>
      <c r="NUW16" s="107"/>
      <c r="NUX16" s="107"/>
      <c r="NUY16" s="107"/>
      <c r="NUZ16" s="107"/>
      <c r="NVA16" s="107"/>
      <c r="NVB16" s="107"/>
      <c r="NVC16" s="107"/>
      <c r="NVD16" s="107"/>
      <c r="NVE16" s="107"/>
      <c r="NVF16" s="107"/>
      <c r="NVG16" s="107"/>
      <c r="NVH16" s="107"/>
      <c r="NVI16" s="107"/>
      <c r="NVJ16" s="107"/>
      <c r="NVK16" s="107"/>
      <c r="NVL16" s="107"/>
      <c r="NVM16" s="107"/>
      <c r="NVN16" s="107"/>
      <c r="NVO16" s="107"/>
      <c r="NVP16" s="107"/>
      <c r="NVQ16" s="107"/>
      <c r="NVR16" s="107"/>
      <c r="NVS16" s="107"/>
      <c r="NVT16" s="107"/>
      <c r="NVU16" s="107"/>
      <c r="NVV16" s="107"/>
      <c r="NVW16" s="107"/>
      <c r="NVX16" s="107"/>
      <c r="NVY16" s="107"/>
      <c r="NVZ16" s="107"/>
      <c r="NWA16" s="107"/>
      <c r="NWB16" s="107"/>
      <c r="NWC16" s="107"/>
      <c r="NWD16" s="107"/>
      <c r="NWE16" s="107"/>
      <c r="NWF16" s="107"/>
      <c r="NWG16" s="107"/>
      <c r="NWH16" s="107"/>
      <c r="NWI16" s="107"/>
      <c r="NWJ16" s="107"/>
      <c r="NWK16" s="107"/>
      <c r="NWL16" s="107"/>
      <c r="NWM16" s="107"/>
      <c r="NWN16" s="107"/>
      <c r="NWO16" s="107"/>
      <c r="NWP16" s="107"/>
      <c r="NWQ16" s="107"/>
      <c r="NWR16" s="107"/>
      <c r="NWS16" s="107"/>
      <c r="NWT16" s="107"/>
      <c r="NWU16" s="107"/>
      <c r="NWV16" s="107"/>
      <c r="NWW16" s="107"/>
      <c r="NWX16" s="107"/>
      <c r="NWY16" s="107"/>
      <c r="NWZ16" s="107"/>
      <c r="NXA16" s="107"/>
      <c r="NXB16" s="107"/>
      <c r="NXC16" s="107"/>
      <c r="NXD16" s="107"/>
      <c r="NXE16" s="107"/>
      <c r="NXF16" s="107"/>
      <c r="NXG16" s="107"/>
      <c r="NXH16" s="107"/>
      <c r="NXI16" s="107"/>
      <c r="NXJ16" s="107"/>
      <c r="NXK16" s="107"/>
      <c r="NXL16" s="107"/>
      <c r="NXM16" s="107"/>
      <c r="NXN16" s="107"/>
      <c r="NXO16" s="107"/>
      <c r="NXP16" s="107"/>
      <c r="NXQ16" s="107"/>
      <c r="NXR16" s="107"/>
      <c r="NXS16" s="107"/>
      <c r="NXT16" s="107"/>
      <c r="NXU16" s="107"/>
      <c r="NXV16" s="107"/>
      <c r="NXW16" s="107"/>
      <c r="NXX16" s="107"/>
      <c r="NXY16" s="107"/>
      <c r="NXZ16" s="107"/>
      <c r="NYA16" s="107"/>
      <c r="NYB16" s="107"/>
      <c r="NYC16" s="107"/>
      <c r="NYD16" s="107"/>
      <c r="NYE16" s="107"/>
      <c r="NYF16" s="107"/>
      <c r="NYG16" s="107"/>
      <c r="NYH16" s="107"/>
      <c r="NYI16" s="107"/>
      <c r="NYJ16" s="107"/>
      <c r="NYK16" s="107"/>
      <c r="NYL16" s="107"/>
      <c r="NYM16" s="107"/>
      <c r="NYN16" s="107"/>
      <c r="NYO16" s="107"/>
      <c r="NYP16" s="107"/>
      <c r="NYQ16" s="107"/>
      <c r="NYR16" s="107"/>
      <c r="NYS16" s="107"/>
      <c r="NYT16" s="107"/>
      <c r="NYU16" s="107"/>
      <c r="NYV16" s="107"/>
      <c r="NYW16" s="107"/>
      <c r="NYX16" s="107"/>
      <c r="NYY16" s="107"/>
      <c r="NYZ16" s="107"/>
      <c r="NZA16" s="107"/>
      <c r="NZB16" s="107"/>
      <c r="NZC16" s="107"/>
      <c r="NZD16" s="107"/>
      <c r="NZE16" s="107"/>
      <c r="NZF16" s="107"/>
      <c r="NZG16" s="107"/>
      <c r="NZH16" s="107"/>
      <c r="NZI16" s="107"/>
      <c r="NZJ16" s="107"/>
      <c r="NZK16" s="107"/>
      <c r="NZL16" s="107"/>
      <c r="NZM16" s="107"/>
      <c r="NZN16" s="107"/>
      <c r="NZO16" s="107"/>
      <c r="NZP16" s="107"/>
      <c r="NZQ16" s="107"/>
      <c r="NZR16" s="107"/>
      <c r="NZS16" s="107"/>
      <c r="NZT16" s="107"/>
      <c r="NZU16" s="107"/>
      <c r="NZV16" s="107"/>
      <c r="NZW16" s="107"/>
      <c r="NZX16" s="107"/>
      <c r="NZY16" s="107"/>
      <c r="NZZ16" s="107"/>
      <c r="OAA16" s="107"/>
      <c r="OAB16" s="107"/>
      <c r="OAC16" s="107"/>
      <c r="OAD16" s="107"/>
      <c r="OAE16" s="107"/>
      <c r="OAF16" s="107"/>
      <c r="OAG16" s="107"/>
      <c r="OAH16" s="107"/>
      <c r="OAI16" s="107"/>
      <c r="OAJ16" s="107"/>
      <c r="OAK16" s="107"/>
      <c r="OAL16" s="107"/>
      <c r="OAM16" s="107"/>
      <c r="OAN16" s="107"/>
      <c r="OAO16" s="107"/>
      <c r="OAP16" s="107"/>
      <c r="OAQ16" s="107"/>
      <c r="OAR16" s="107"/>
      <c r="OAS16" s="107"/>
      <c r="OAT16" s="107"/>
      <c r="OAU16" s="107"/>
      <c r="OAV16" s="107"/>
      <c r="OAW16" s="107"/>
      <c r="OAX16" s="107"/>
      <c r="OAY16" s="107"/>
      <c r="OAZ16" s="107"/>
      <c r="OBA16" s="107"/>
      <c r="OBB16" s="107"/>
      <c r="OBC16" s="107"/>
      <c r="OBD16" s="107"/>
      <c r="OBE16" s="107"/>
      <c r="OBF16" s="107"/>
      <c r="OBG16" s="107"/>
      <c r="OBH16" s="107"/>
      <c r="OBI16" s="107"/>
      <c r="OBJ16" s="107"/>
      <c r="OBK16" s="107"/>
      <c r="OBL16" s="107"/>
      <c r="OBM16" s="107"/>
      <c r="OBN16" s="107"/>
      <c r="OBO16" s="107"/>
      <c r="OBP16" s="107"/>
      <c r="OBQ16" s="107"/>
      <c r="OBR16" s="107"/>
      <c r="OBS16" s="107"/>
      <c r="OBT16" s="107"/>
      <c r="OBU16" s="107"/>
      <c r="OBV16" s="107"/>
      <c r="OBW16" s="107"/>
      <c r="OBX16" s="107"/>
      <c r="OBY16" s="107"/>
      <c r="OBZ16" s="107"/>
      <c r="OCA16" s="107"/>
      <c r="OCB16" s="107"/>
      <c r="OCC16" s="107"/>
      <c r="OCD16" s="107"/>
      <c r="OCE16" s="107"/>
      <c r="OCF16" s="107"/>
      <c r="OCG16" s="107"/>
      <c r="OCH16" s="107"/>
      <c r="OCI16" s="107"/>
      <c r="OCJ16" s="107"/>
      <c r="OCK16" s="107"/>
      <c r="OCL16" s="107"/>
      <c r="OCM16" s="107"/>
      <c r="OCN16" s="107"/>
      <c r="OCO16" s="107"/>
      <c r="OCP16" s="107"/>
      <c r="OCQ16" s="107"/>
      <c r="OCR16" s="107"/>
      <c r="OCS16" s="107"/>
      <c r="OCT16" s="107"/>
      <c r="OCU16" s="107"/>
      <c r="OCV16" s="107"/>
      <c r="OCW16" s="107"/>
      <c r="OCX16" s="107"/>
      <c r="OCY16" s="107"/>
      <c r="OCZ16" s="107"/>
      <c r="ODA16" s="107"/>
      <c r="ODB16" s="107"/>
      <c r="ODC16" s="107"/>
      <c r="ODD16" s="107"/>
      <c r="ODE16" s="107"/>
      <c r="ODF16" s="107"/>
      <c r="ODG16" s="107"/>
      <c r="ODH16" s="107"/>
      <c r="ODI16" s="107"/>
      <c r="ODJ16" s="107"/>
      <c r="ODK16" s="107"/>
      <c r="ODL16" s="107"/>
      <c r="ODM16" s="107"/>
      <c r="ODN16" s="107"/>
      <c r="ODO16" s="107"/>
      <c r="ODP16" s="107"/>
      <c r="ODQ16" s="107"/>
      <c r="ODR16" s="107"/>
      <c r="ODS16" s="107"/>
      <c r="ODT16" s="107"/>
      <c r="ODU16" s="107"/>
      <c r="ODV16" s="107"/>
      <c r="ODW16" s="107"/>
      <c r="ODX16" s="107"/>
      <c r="ODY16" s="107"/>
      <c r="ODZ16" s="107"/>
      <c r="OEA16" s="107"/>
      <c r="OEB16" s="107"/>
      <c r="OEC16" s="107"/>
      <c r="OED16" s="107"/>
      <c r="OEE16" s="107"/>
      <c r="OEF16" s="107"/>
      <c r="OEG16" s="107"/>
      <c r="OEH16" s="107"/>
      <c r="OEI16" s="107"/>
      <c r="OEJ16" s="107"/>
      <c r="OEK16" s="107"/>
      <c r="OEL16" s="107"/>
      <c r="OEM16" s="107"/>
      <c r="OEN16" s="107"/>
      <c r="OEO16" s="107"/>
      <c r="OEP16" s="107"/>
      <c r="OEQ16" s="107"/>
      <c r="OER16" s="107"/>
      <c r="OES16" s="107"/>
      <c r="OET16" s="107"/>
      <c r="OEU16" s="107"/>
      <c r="OEV16" s="107"/>
      <c r="OEW16" s="107"/>
      <c r="OEX16" s="107"/>
      <c r="OEY16" s="107"/>
      <c r="OEZ16" s="107"/>
      <c r="OFA16" s="107"/>
      <c r="OFB16" s="107"/>
      <c r="OFC16" s="107"/>
      <c r="OFD16" s="107"/>
      <c r="OFE16" s="107"/>
      <c r="OFF16" s="107"/>
      <c r="OFG16" s="107"/>
      <c r="OFH16" s="107"/>
      <c r="OFI16" s="107"/>
      <c r="OFJ16" s="107"/>
      <c r="OFK16" s="107"/>
      <c r="OFL16" s="107"/>
      <c r="OFM16" s="107"/>
      <c r="OFN16" s="107"/>
      <c r="OFO16" s="107"/>
      <c r="OFP16" s="107"/>
      <c r="OFQ16" s="107"/>
      <c r="OFR16" s="107"/>
      <c r="OFS16" s="107"/>
      <c r="OFT16" s="107"/>
      <c r="OFU16" s="107"/>
      <c r="OFV16" s="107"/>
      <c r="OFW16" s="107"/>
      <c r="OFX16" s="107"/>
      <c r="OFY16" s="107"/>
      <c r="OFZ16" s="107"/>
      <c r="OGA16" s="107"/>
      <c r="OGB16" s="107"/>
      <c r="OGC16" s="107"/>
      <c r="OGD16" s="107"/>
      <c r="OGE16" s="107"/>
      <c r="OGF16" s="107"/>
      <c r="OGG16" s="107"/>
      <c r="OGH16" s="107"/>
      <c r="OGI16" s="107"/>
      <c r="OGJ16" s="107"/>
      <c r="OGK16" s="107"/>
      <c r="OGL16" s="107"/>
      <c r="OGM16" s="107"/>
      <c r="OGN16" s="107"/>
      <c r="OGO16" s="107"/>
      <c r="OGP16" s="107"/>
      <c r="OGQ16" s="107"/>
      <c r="OGR16" s="107"/>
      <c r="OGS16" s="107"/>
      <c r="OGT16" s="107"/>
      <c r="OGU16" s="107"/>
      <c r="OGV16" s="107"/>
      <c r="OGW16" s="107"/>
      <c r="OGX16" s="107"/>
      <c r="OGY16" s="107"/>
      <c r="OGZ16" s="107"/>
      <c r="OHA16" s="107"/>
      <c r="OHB16" s="107"/>
      <c r="OHC16" s="107"/>
      <c r="OHD16" s="107"/>
      <c r="OHE16" s="107"/>
      <c r="OHF16" s="107"/>
      <c r="OHG16" s="107"/>
      <c r="OHH16" s="107"/>
      <c r="OHI16" s="107"/>
      <c r="OHJ16" s="107"/>
      <c r="OHK16" s="107"/>
      <c r="OHL16" s="107"/>
      <c r="OHM16" s="107"/>
      <c r="OHN16" s="107"/>
      <c r="OHO16" s="107"/>
      <c r="OHP16" s="107"/>
      <c r="OHQ16" s="107"/>
      <c r="OHR16" s="107"/>
      <c r="OHS16" s="107"/>
      <c r="OHT16" s="107"/>
      <c r="OHU16" s="107"/>
      <c r="OHV16" s="107"/>
      <c r="OHW16" s="107"/>
      <c r="OHX16" s="107"/>
      <c r="OHY16" s="107"/>
      <c r="OHZ16" s="107"/>
      <c r="OIA16" s="107"/>
      <c r="OIB16" s="107"/>
      <c r="OIC16" s="107"/>
      <c r="OID16" s="107"/>
      <c r="OIE16" s="107"/>
      <c r="OIF16" s="107"/>
      <c r="OIG16" s="107"/>
      <c r="OIH16" s="107"/>
      <c r="OII16" s="107"/>
      <c r="OIJ16" s="107"/>
      <c r="OIK16" s="107"/>
      <c r="OIL16" s="107"/>
      <c r="OIM16" s="107"/>
      <c r="OIN16" s="107"/>
      <c r="OIO16" s="107"/>
      <c r="OIP16" s="107"/>
      <c r="OIQ16" s="107"/>
      <c r="OIR16" s="107"/>
      <c r="OIS16" s="107"/>
      <c r="OIT16" s="107"/>
      <c r="OIU16" s="107"/>
      <c r="OIV16" s="107"/>
      <c r="OIW16" s="107"/>
      <c r="OIX16" s="107"/>
      <c r="OIY16" s="107"/>
      <c r="OIZ16" s="107"/>
      <c r="OJA16" s="107"/>
      <c r="OJB16" s="107"/>
      <c r="OJC16" s="107"/>
      <c r="OJD16" s="107"/>
      <c r="OJE16" s="107"/>
      <c r="OJF16" s="107"/>
      <c r="OJG16" s="107"/>
      <c r="OJH16" s="107"/>
      <c r="OJI16" s="107"/>
      <c r="OJJ16" s="107"/>
      <c r="OJK16" s="107"/>
      <c r="OJL16" s="107"/>
      <c r="OJM16" s="107"/>
      <c r="OJN16" s="107"/>
      <c r="OJO16" s="107"/>
      <c r="OJP16" s="107"/>
      <c r="OJQ16" s="107"/>
      <c r="OJR16" s="107"/>
      <c r="OJS16" s="107"/>
      <c r="OJT16" s="107"/>
      <c r="OJU16" s="107"/>
      <c r="OJV16" s="107"/>
      <c r="OJW16" s="107"/>
      <c r="OJX16" s="107"/>
      <c r="OJY16" s="107"/>
      <c r="OJZ16" s="107"/>
      <c r="OKA16" s="107"/>
      <c r="OKB16" s="107"/>
      <c r="OKC16" s="107"/>
      <c r="OKD16" s="107"/>
      <c r="OKE16" s="107"/>
      <c r="OKF16" s="107"/>
      <c r="OKG16" s="107"/>
      <c r="OKH16" s="107"/>
      <c r="OKI16" s="107"/>
      <c r="OKJ16" s="107"/>
      <c r="OKK16" s="107"/>
      <c r="OKL16" s="107"/>
      <c r="OKM16" s="107"/>
      <c r="OKN16" s="107"/>
      <c r="OKO16" s="107"/>
      <c r="OKP16" s="107"/>
      <c r="OKQ16" s="107"/>
      <c r="OKR16" s="107"/>
      <c r="OKS16" s="107"/>
      <c r="OKT16" s="107"/>
      <c r="OKU16" s="107"/>
      <c r="OKV16" s="107"/>
      <c r="OKW16" s="107"/>
      <c r="OKX16" s="107"/>
      <c r="OKY16" s="107"/>
      <c r="OKZ16" s="107"/>
      <c r="OLA16" s="107"/>
      <c r="OLB16" s="107"/>
      <c r="OLC16" s="107"/>
      <c r="OLD16" s="107"/>
      <c r="OLE16" s="107"/>
      <c r="OLF16" s="107"/>
      <c r="OLG16" s="107"/>
      <c r="OLH16" s="107"/>
      <c r="OLI16" s="107"/>
      <c r="OLJ16" s="107"/>
      <c r="OLK16" s="107"/>
      <c r="OLL16" s="107"/>
      <c r="OLM16" s="107"/>
      <c r="OLN16" s="107"/>
      <c r="OLO16" s="107"/>
      <c r="OLP16" s="107"/>
      <c r="OLQ16" s="107"/>
      <c r="OLR16" s="107"/>
      <c r="OLS16" s="107"/>
      <c r="OLT16" s="107"/>
      <c r="OLU16" s="107"/>
      <c r="OLV16" s="107"/>
      <c r="OLW16" s="107"/>
      <c r="OLX16" s="107"/>
      <c r="OLY16" s="107"/>
      <c r="OLZ16" s="107"/>
      <c r="OMA16" s="107"/>
      <c r="OMB16" s="107"/>
      <c r="OMC16" s="107"/>
      <c r="OMD16" s="107"/>
      <c r="OME16" s="107"/>
      <c r="OMF16" s="107"/>
      <c r="OMG16" s="107"/>
      <c r="OMH16" s="107"/>
      <c r="OMI16" s="107"/>
      <c r="OMJ16" s="107"/>
      <c r="OMK16" s="107"/>
      <c r="OML16" s="107"/>
      <c r="OMM16" s="107"/>
      <c r="OMN16" s="107"/>
      <c r="OMO16" s="107"/>
      <c r="OMP16" s="107"/>
      <c r="OMQ16" s="107"/>
      <c r="OMR16" s="107"/>
      <c r="OMS16" s="107"/>
      <c r="OMT16" s="107"/>
      <c r="OMU16" s="107"/>
      <c r="OMV16" s="107"/>
      <c r="OMW16" s="107"/>
      <c r="OMX16" s="107"/>
      <c r="OMY16" s="107"/>
      <c r="OMZ16" s="107"/>
      <c r="ONA16" s="107"/>
      <c r="ONB16" s="107"/>
      <c r="ONC16" s="107"/>
      <c r="OND16" s="107"/>
      <c r="ONE16" s="107"/>
      <c r="ONF16" s="107"/>
      <c r="ONG16" s="107"/>
      <c r="ONH16" s="107"/>
      <c r="ONI16" s="107"/>
      <c r="ONJ16" s="107"/>
      <c r="ONK16" s="107"/>
      <c r="ONL16" s="107"/>
      <c r="ONM16" s="107"/>
      <c r="ONN16" s="107"/>
      <c r="ONO16" s="107"/>
      <c r="ONP16" s="107"/>
      <c r="ONQ16" s="107"/>
      <c r="ONR16" s="107"/>
      <c r="ONS16" s="107"/>
      <c r="ONT16" s="107"/>
      <c r="ONU16" s="107"/>
      <c r="ONV16" s="107"/>
      <c r="ONW16" s="107"/>
      <c r="ONX16" s="107"/>
      <c r="ONY16" s="107"/>
      <c r="ONZ16" s="107"/>
      <c r="OOA16" s="107"/>
      <c r="OOB16" s="107"/>
      <c r="OOC16" s="107"/>
      <c r="OOD16" s="107"/>
      <c r="OOE16" s="107"/>
      <c r="OOF16" s="107"/>
      <c r="OOG16" s="107"/>
      <c r="OOH16" s="107"/>
      <c r="OOI16" s="107"/>
      <c r="OOJ16" s="107"/>
      <c r="OOK16" s="107"/>
      <c r="OOL16" s="107"/>
      <c r="OOM16" s="107"/>
      <c r="OON16" s="107"/>
      <c r="OOO16" s="107"/>
      <c r="OOP16" s="107"/>
      <c r="OOQ16" s="107"/>
      <c r="OOR16" s="107"/>
      <c r="OOS16" s="107"/>
      <c r="OOT16" s="107"/>
      <c r="OOU16" s="107"/>
      <c r="OOV16" s="107"/>
      <c r="OOW16" s="107"/>
      <c r="OOX16" s="107"/>
      <c r="OOY16" s="107"/>
      <c r="OOZ16" s="107"/>
      <c r="OPA16" s="107"/>
      <c r="OPB16" s="107"/>
      <c r="OPC16" s="107"/>
      <c r="OPD16" s="107"/>
      <c r="OPE16" s="107"/>
      <c r="OPF16" s="107"/>
      <c r="OPG16" s="107"/>
      <c r="OPH16" s="107"/>
      <c r="OPI16" s="107"/>
      <c r="OPJ16" s="107"/>
      <c r="OPK16" s="107"/>
      <c r="OPL16" s="107"/>
      <c r="OPM16" s="107"/>
      <c r="OPN16" s="107"/>
      <c r="OPO16" s="107"/>
      <c r="OPP16" s="107"/>
      <c r="OPQ16" s="107"/>
      <c r="OPR16" s="107"/>
      <c r="OPS16" s="107"/>
      <c r="OPT16" s="107"/>
      <c r="OPU16" s="107"/>
      <c r="OPV16" s="107"/>
      <c r="OPW16" s="107"/>
      <c r="OPX16" s="107"/>
      <c r="OPY16" s="107"/>
      <c r="OPZ16" s="107"/>
      <c r="OQA16" s="107"/>
      <c r="OQB16" s="107"/>
      <c r="OQC16" s="107"/>
      <c r="OQD16" s="107"/>
      <c r="OQE16" s="107"/>
      <c r="OQF16" s="107"/>
      <c r="OQG16" s="107"/>
      <c r="OQH16" s="107"/>
      <c r="OQI16" s="107"/>
      <c r="OQJ16" s="107"/>
      <c r="OQK16" s="107"/>
      <c r="OQL16" s="107"/>
      <c r="OQM16" s="107"/>
      <c r="OQN16" s="107"/>
      <c r="OQO16" s="107"/>
      <c r="OQP16" s="107"/>
      <c r="OQQ16" s="107"/>
      <c r="OQR16" s="107"/>
      <c r="OQS16" s="107"/>
      <c r="OQT16" s="107"/>
      <c r="OQU16" s="107"/>
      <c r="OQV16" s="107"/>
      <c r="OQW16" s="107"/>
      <c r="OQX16" s="107"/>
      <c r="OQY16" s="107"/>
      <c r="OQZ16" s="107"/>
      <c r="ORA16" s="107"/>
      <c r="ORB16" s="107"/>
      <c r="ORC16" s="107"/>
      <c r="ORD16" s="107"/>
      <c r="ORE16" s="107"/>
      <c r="ORF16" s="107"/>
      <c r="ORG16" s="107"/>
      <c r="ORH16" s="107"/>
      <c r="ORI16" s="107"/>
      <c r="ORJ16" s="107"/>
      <c r="ORK16" s="107"/>
      <c r="ORL16" s="107"/>
      <c r="ORM16" s="107"/>
      <c r="ORN16" s="107"/>
      <c r="ORO16" s="107"/>
      <c r="ORP16" s="107"/>
      <c r="ORQ16" s="107"/>
      <c r="ORR16" s="107"/>
      <c r="ORS16" s="107"/>
      <c r="ORT16" s="107"/>
      <c r="ORU16" s="107"/>
      <c r="ORV16" s="107"/>
      <c r="ORW16" s="107"/>
      <c r="ORX16" s="107"/>
      <c r="ORY16" s="107"/>
      <c r="ORZ16" s="107"/>
      <c r="OSA16" s="107"/>
      <c r="OSB16" s="107"/>
      <c r="OSC16" s="107"/>
      <c r="OSD16" s="107"/>
      <c r="OSE16" s="107"/>
      <c r="OSF16" s="107"/>
      <c r="OSG16" s="107"/>
      <c r="OSH16" s="107"/>
      <c r="OSI16" s="107"/>
      <c r="OSJ16" s="107"/>
      <c r="OSK16" s="107"/>
      <c r="OSL16" s="107"/>
      <c r="OSM16" s="107"/>
      <c r="OSN16" s="107"/>
      <c r="OSO16" s="107"/>
      <c r="OSP16" s="107"/>
      <c r="OSQ16" s="107"/>
      <c r="OSR16" s="107"/>
      <c r="OSS16" s="107"/>
      <c r="OST16" s="107"/>
      <c r="OSU16" s="107"/>
      <c r="OSV16" s="107"/>
      <c r="OSW16" s="107"/>
      <c r="OSX16" s="107"/>
      <c r="OSY16" s="107"/>
      <c r="OSZ16" s="107"/>
      <c r="OTA16" s="107"/>
      <c r="OTB16" s="107"/>
      <c r="OTC16" s="107"/>
      <c r="OTD16" s="107"/>
      <c r="OTE16" s="107"/>
      <c r="OTF16" s="107"/>
      <c r="OTG16" s="107"/>
      <c r="OTH16" s="107"/>
      <c r="OTI16" s="107"/>
      <c r="OTJ16" s="107"/>
      <c r="OTK16" s="107"/>
      <c r="OTL16" s="107"/>
      <c r="OTM16" s="107"/>
      <c r="OTN16" s="107"/>
      <c r="OTO16" s="107"/>
      <c r="OTP16" s="107"/>
      <c r="OTQ16" s="107"/>
      <c r="OTR16" s="107"/>
      <c r="OTS16" s="107"/>
      <c r="OTT16" s="107"/>
      <c r="OTU16" s="107"/>
      <c r="OTV16" s="107"/>
      <c r="OTW16" s="107"/>
      <c r="OTX16" s="107"/>
      <c r="OTY16" s="107"/>
      <c r="OTZ16" s="107"/>
      <c r="OUA16" s="107"/>
      <c r="OUB16" s="107"/>
      <c r="OUC16" s="107"/>
      <c r="OUD16" s="107"/>
      <c r="OUE16" s="107"/>
      <c r="OUF16" s="107"/>
      <c r="OUG16" s="107"/>
      <c r="OUH16" s="107"/>
      <c r="OUI16" s="107"/>
      <c r="OUJ16" s="107"/>
      <c r="OUK16" s="107"/>
      <c r="OUL16" s="107"/>
      <c r="OUM16" s="107"/>
      <c r="OUN16" s="107"/>
      <c r="OUO16" s="107"/>
      <c r="OUP16" s="107"/>
      <c r="OUQ16" s="107"/>
      <c r="OUR16" s="107"/>
      <c r="OUS16" s="107"/>
      <c r="OUT16" s="107"/>
      <c r="OUU16" s="107"/>
      <c r="OUV16" s="107"/>
      <c r="OUW16" s="107"/>
      <c r="OUX16" s="107"/>
      <c r="OUY16" s="107"/>
      <c r="OUZ16" s="107"/>
      <c r="OVA16" s="107"/>
      <c r="OVB16" s="107"/>
      <c r="OVC16" s="107"/>
      <c r="OVD16" s="107"/>
      <c r="OVE16" s="107"/>
      <c r="OVF16" s="107"/>
      <c r="OVG16" s="107"/>
      <c r="OVH16" s="107"/>
      <c r="OVI16" s="107"/>
      <c r="OVJ16" s="107"/>
      <c r="OVK16" s="107"/>
      <c r="OVL16" s="107"/>
      <c r="OVM16" s="107"/>
      <c r="OVN16" s="107"/>
      <c r="OVO16" s="107"/>
      <c r="OVP16" s="107"/>
      <c r="OVQ16" s="107"/>
      <c r="OVR16" s="107"/>
      <c r="OVS16" s="107"/>
      <c r="OVT16" s="107"/>
      <c r="OVU16" s="107"/>
      <c r="OVV16" s="107"/>
      <c r="OVW16" s="107"/>
      <c r="OVX16" s="107"/>
      <c r="OVY16" s="107"/>
      <c r="OVZ16" s="107"/>
      <c r="OWA16" s="107"/>
      <c r="OWB16" s="107"/>
      <c r="OWC16" s="107"/>
      <c r="OWD16" s="107"/>
      <c r="OWE16" s="107"/>
      <c r="OWF16" s="107"/>
      <c r="OWG16" s="107"/>
      <c r="OWH16" s="107"/>
      <c r="OWI16" s="107"/>
      <c r="OWJ16" s="107"/>
      <c r="OWK16" s="107"/>
      <c r="OWL16" s="107"/>
      <c r="OWM16" s="107"/>
      <c r="OWN16" s="107"/>
      <c r="OWO16" s="107"/>
      <c r="OWP16" s="107"/>
      <c r="OWQ16" s="107"/>
      <c r="OWR16" s="107"/>
      <c r="OWS16" s="107"/>
      <c r="OWT16" s="107"/>
      <c r="OWU16" s="107"/>
      <c r="OWV16" s="107"/>
      <c r="OWW16" s="107"/>
      <c r="OWX16" s="107"/>
      <c r="OWY16" s="107"/>
      <c r="OWZ16" s="107"/>
      <c r="OXA16" s="107"/>
      <c r="OXB16" s="107"/>
      <c r="OXC16" s="107"/>
      <c r="OXD16" s="107"/>
      <c r="OXE16" s="107"/>
      <c r="OXF16" s="107"/>
      <c r="OXG16" s="107"/>
      <c r="OXH16" s="107"/>
      <c r="OXI16" s="107"/>
      <c r="OXJ16" s="107"/>
      <c r="OXK16" s="107"/>
      <c r="OXL16" s="107"/>
      <c r="OXM16" s="107"/>
      <c r="OXN16" s="107"/>
      <c r="OXO16" s="107"/>
      <c r="OXP16" s="107"/>
      <c r="OXQ16" s="107"/>
      <c r="OXR16" s="107"/>
      <c r="OXS16" s="107"/>
      <c r="OXT16" s="107"/>
      <c r="OXU16" s="107"/>
      <c r="OXV16" s="107"/>
      <c r="OXW16" s="107"/>
      <c r="OXX16" s="107"/>
      <c r="OXY16" s="107"/>
      <c r="OXZ16" s="107"/>
      <c r="OYA16" s="107"/>
      <c r="OYB16" s="107"/>
      <c r="OYC16" s="107"/>
      <c r="OYD16" s="107"/>
      <c r="OYE16" s="107"/>
      <c r="OYF16" s="107"/>
      <c r="OYG16" s="107"/>
      <c r="OYH16" s="107"/>
      <c r="OYI16" s="107"/>
      <c r="OYJ16" s="107"/>
      <c r="OYK16" s="107"/>
      <c r="OYL16" s="107"/>
      <c r="OYM16" s="107"/>
      <c r="OYN16" s="107"/>
      <c r="OYO16" s="107"/>
      <c r="OYP16" s="107"/>
      <c r="OYQ16" s="107"/>
      <c r="OYR16" s="107"/>
      <c r="OYS16" s="107"/>
      <c r="OYT16" s="107"/>
      <c r="OYU16" s="107"/>
      <c r="OYV16" s="107"/>
      <c r="OYW16" s="107"/>
      <c r="OYX16" s="107"/>
      <c r="OYY16" s="107"/>
      <c r="OYZ16" s="107"/>
      <c r="OZA16" s="107"/>
      <c r="OZB16" s="107"/>
      <c r="OZC16" s="107"/>
      <c r="OZD16" s="107"/>
      <c r="OZE16" s="107"/>
      <c r="OZF16" s="107"/>
      <c r="OZG16" s="107"/>
      <c r="OZH16" s="107"/>
      <c r="OZI16" s="107"/>
      <c r="OZJ16" s="107"/>
      <c r="OZK16" s="107"/>
      <c r="OZL16" s="107"/>
      <c r="OZM16" s="107"/>
      <c r="OZN16" s="107"/>
      <c r="OZO16" s="107"/>
      <c r="OZP16" s="107"/>
      <c r="OZQ16" s="107"/>
      <c r="OZR16" s="107"/>
      <c r="OZS16" s="107"/>
      <c r="OZT16" s="107"/>
      <c r="OZU16" s="107"/>
      <c r="OZV16" s="107"/>
      <c r="OZW16" s="107"/>
      <c r="OZX16" s="107"/>
      <c r="OZY16" s="107"/>
      <c r="OZZ16" s="107"/>
      <c r="PAA16" s="107"/>
      <c r="PAB16" s="107"/>
      <c r="PAC16" s="107"/>
      <c r="PAD16" s="107"/>
      <c r="PAE16" s="107"/>
      <c r="PAF16" s="107"/>
      <c r="PAG16" s="107"/>
      <c r="PAH16" s="107"/>
      <c r="PAI16" s="107"/>
      <c r="PAJ16" s="107"/>
      <c r="PAK16" s="107"/>
      <c r="PAL16" s="107"/>
      <c r="PAM16" s="107"/>
      <c r="PAN16" s="107"/>
      <c r="PAO16" s="107"/>
      <c r="PAP16" s="107"/>
      <c r="PAQ16" s="107"/>
      <c r="PAR16" s="107"/>
      <c r="PAS16" s="107"/>
      <c r="PAT16" s="107"/>
      <c r="PAU16" s="107"/>
      <c r="PAV16" s="107"/>
      <c r="PAW16" s="107"/>
      <c r="PAX16" s="107"/>
      <c r="PAY16" s="107"/>
      <c r="PAZ16" s="107"/>
      <c r="PBA16" s="107"/>
      <c r="PBB16" s="107"/>
      <c r="PBC16" s="107"/>
      <c r="PBD16" s="107"/>
      <c r="PBE16" s="107"/>
      <c r="PBF16" s="107"/>
      <c r="PBG16" s="107"/>
      <c r="PBH16" s="107"/>
      <c r="PBI16" s="107"/>
      <c r="PBJ16" s="107"/>
      <c r="PBK16" s="107"/>
      <c r="PBL16" s="107"/>
      <c r="PBM16" s="107"/>
      <c r="PBN16" s="107"/>
      <c r="PBO16" s="107"/>
      <c r="PBP16" s="107"/>
      <c r="PBQ16" s="107"/>
      <c r="PBR16" s="107"/>
      <c r="PBS16" s="107"/>
      <c r="PBT16" s="107"/>
      <c r="PBU16" s="107"/>
      <c r="PBV16" s="107"/>
      <c r="PBW16" s="107"/>
      <c r="PBX16" s="107"/>
      <c r="PBY16" s="107"/>
      <c r="PBZ16" s="107"/>
      <c r="PCA16" s="107"/>
      <c r="PCB16" s="107"/>
      <c r="PCC16" s="107"/>
      <c r="PCD16" s="107"/>
      <c r="PCE16" s="107"/>
      <c r="PCF16" s="107"/>
      <c r="PCG16" s="107"/>
      <c r="PCH16" s="107"/>
      <c r="PCI16" s="107"/>
      <c r="PCJ16" s="107"/>
      <c r="PCK16" s="107"/>
      <c r="PCL16" s="107"/>
      <c r="PCM16" s="107"/>
      <c r="PCN16" s="107"/>
      <c r="PCO16" s="107"/>
      <c r="PCP16" s="107"/>
      <c r="PCQ16" s="107"/>
      <c r="PCR16" s="107"/>
      <c r="PCS16" s="107"/>
      <c r="PCT16" s="107"/>
      <c r="PCU16" s="107"/>
      <c r="PCV16" s="107"/>
      <c r="PCW16" s="107"/>
      <c r="PCX16" s="107"/>
      <c r="PCY16" s="107"/>
      <c r="PCZ16" s="107"/>
      <c r="PDA16" s="107"/>
      <c r="PDB16" s="107"/>
      <c r="PDC16" s="107"/>
      <c r="PDD16" s="107"/>
      <c r="PDE16" s="107"/>
      <c r="PDF16" s="107"/>
      <c r="PDG16" s="107"/>
      <c r="PDH16" s="107"/>
      <c r="PDI16" s="107"/>
      <c r="PDJ16" s="107"/>
      <c r="PDK16" s="107"/>
      <c r="PDL16" s="107"/>
      <c r="PDM16" s="107"/>
      <c r="PDN16" s="107"/>
      <c r="PDO16" s="107"/>
      <c r="PDP16" s="107"/>
      <c r="PDQ16" s="107"/>
      <c r="PDR16" s="107"/>
      <c r="PDS16" s="107"/>
      <c r="PDT16" s="107"/>
      <c r="PDU16" s="107"/>
      <c r="PDV16" s="107"/>
      <c r="PDW16" s="107"/>
      <c r="PDX16" s="107"/>
      <c r="PDY16" s="107"/>
      <c r="PDZ16" s="107"/>
      <c r="PEA16" s="107"/>
      <c r="PEB16" s="107"/>
      <c r="PEC16" s="107"/>
      <c r="PED16" s="107"/>
      <c r="PEE16" s="107"/>
      <c r="PEF16" s="107"/>
      <c r="PEG16" s="107"/>
      <c r="PEH16" s="107"/>
      <c r="PEI16" s="107"/>
      <c r="PEJ16" s="107"/>
      <c r="PEK16" s="107"/>
      <c r="PEL16" s="107"/>
      <c r="PEM16" s="107"/>
      <c r="PEN16" s="107"/>
      <c r="PEO16" s="107"/>
      <c r="PEP16" s="107"/>
      <c r="PEQ16" s="107"/>
      <c r="PER16" s="107"/>
      <c r="PES16" s="107"/>
      <c r="PET16" s="107"/>
      <c r="PEU16" s="107"/>
      <c r="PEV16" s="107"/>
      <c r="PEW16" s="107"/>
      <c r="PEX16" s="107"/>
      <c r="PEY16" s="107"/>
      <c r="PEZ16" s="107"/>
      <c r="PFA16" s="107"/>
      <c r="PFB16" s="107"/>
      <c r="PFC16" s="107"/>
      <c r="PFD16" s="107"/>
      <c r="PFE16" s="107"/>
      <c r="PFF16" s="107"/>
      <c r="PFG16" s="107"/>
      <c r="PFH16" s="107"/>
      <c r="PFI16" s="107"/>
      <c r="PFJ16" s="107"/>
      <c r="PFK16" s="107"/>
      <c r="PFL16" s="107"/>
      <c r="PFM16" s="107"/>
      <c r="PFN16" s="107"/>
      <c r="PFO16" s="107"/>
      <c r="PFP16" s="107"/>
      <c r="PFQ16" s="107"/>
      <c r="PFR16" s="107"/>
      <c r="PFS16" s="107"/>
      <c r="PFT16" s="107"/>
      <c r="PFU16" s="107"/>
      <c r="PFV16" s="107"/>
      <c r="PFW16" s="107"/>
      <c r="PFX16" s="107"/>
      <c r="PFY16" s="107"/>
      <c r="PFZ16" s="107"/>
      <c r="PGA16" s="107"/>
      <c r="PGB16" s="107"/>
      <c r="PGC16" s="107"/>
      <c r="PGD16" s="107"/>
      <c r="PGE16" s="107"/>
      <c r="PGF16" s="107"/>
      <c r="PGG16" s="107"/>
      <c r="PGH16" s="107"/>
      <c r="PGI16" s="107"/>
      <c r="PGJ16" s="107"/>
      <c r="PGK16" s="107"/>
      <c r="PGL16" s="107"/>
      <c r="PGM16" s="107"/>
      <c r="PGN16" s="107"/>
      <c r="PGO16" s="107"/>
      <c r="PGP16" s="107"/>
      <c r="PGQ16" s="107"/>
      <c r="PGR16" s="107"/>
      <c r="PGS16" s="107"/>
      <c r="PGT16" s="107"/>
      <c r="PGU16" s="107"/>
      <c r="PGV16" s="107"/>
      <c r="PGW16" s="107"/>
      <c r="PGX16" s="107"/>
      <c r="PGY16" s="107"/>
      <c r="PGZ16" s="107"/>
      <c r="PHA16" s="107"/>
      <c r="PHB16" s="107"/>
      <c r="PHC16" s="107"/>
      <c r="PHD16" s="107"/>
      <c r="PHE16" s="107"/>
      <c r="PHF16" s="107"/>
      <c r="PHG16" s="107"/>
      <c r="PHH16" s="107"/>
      <c r="PHI16" s="107"/>
      <c r="PHJ16" s="107"/>
      <c r="PHK16" s="107"/>
      <c r="PHL16" s="107"/>
      <c r="PHM16" s="107"/>
      <c r="PHN16" s="107"/>
      <c r="PHO16" s="107"/>
      <c r="PHP16" s="107"/>
      <c r="PHQ16" s="107"/>
      <c r="PHR16" s="107"/>
      <c r="PHS16" s="107"/>
      <c r="PHT16" s="107"/>
      <c r="PHU16" s="107"/>
      <c r="PHV16" s="107"/>
      <c r="PHW16" s="107"/>
      <c r="PHX16" s="107"/>
      <c r="PHY16" s="107"/>
      <c r="PHZ16" s="107"/>
      <c r="PIA16" s="107"/>
      <c r="PIB16" s="107"/>
      <c r="PIC16" s="107"/>
      <c r="PID16" s="107"/>
      <c r="PIE16" s="107"/>
      <c r="PIF16" s="107"/>
      <c r="PIG16" s="107"/>
      <c r="PIH16" s="107"/>
      <c r="PII16" s="107"/>
      <c r="PIJ16" s="107"/>
      <c r="PIK16" s="107"/>
      <c r="PIL16" s="107"/>
      <c r="PIM16" s="107"/>
      <c r="PIN16" s="107"/>
      <c r="PIO16" s="107"/>
      <c r="PIP16" s="107"/>
      <c r="PIQ16" s="107"/>
      <c r="PIR16" s="107"/>
      <c r="PIS16" s="107"/>
      <c r="PIT16" s="107"/>
      <c r="PIU16" s="107"/>
      <c r="PIV16" s="107"/>
      <c r="PIW16" s="107"/>
      <c r="PIX16" s="107"/>
      <c r="PIY16" s="107"/>
      <c r="PIZ16" s="107"/>
      <c r="PJA16" s="107"/>
      <c r="PJB16" s="107"/>
      <c r="PJC16" s="107"/>
      <c r="PJD16" s="107"/>
      <c r="PJE16" s="107"/>
      <c r="PJF16" s="107"/>
      <c r="PJG16" s="107"/>
      <c r="PJH16" s="107"/>
      <c r="PJI16" s="107"/>
      <c r="PJJ16" s="107"/>
      <c r="PJK16" s="107"/>
      <c r="PJL16" s="107"/>
      <c r="PJM16" s="107"/>
      <c r="PJN16" s="107"/>
      <c r="PJO16" s="107"/>
      <c r="PJP16" s="107"/>
      <c r="PJQ16" s="107"/>
      <c r="PJR16" s="107"/>
      <c r="PJS16" s="107"/>
      <c r="PJT16" s="107"/>
      <c r="PJU16" s="107"/>
      <c r="PJV16" s="107"/>
      <c r="PJW16" s="107"/>
      <c r="PJX16" s="107"/>
      <c r="PJY16" s="107"/>
      <c r="PJZ16" s="107"/>
      <c r="PKA16" s="107"/>
      <c r="PKB16" s="107"/>
      <c r="PKC16" s="107"/>
      <c r="PKD16" s="107"/>
      <c r="PKE16" s="107"/>
      <c r="PKF16" s="107"/>
      <c r="PKG16" s="107"/>
      <c r="PKH16" s="107"/>
      <c r="PKI16" s="107"/>
      <c r="PKJ16" s="107"/>
      <c r="PKK16" s="107"/>
      <c r="PKL16" s="107"/>
      <c r="PKM16" s="107"/>
      <c r="PKN16" s="107"/>
      <c r="PKO16" s="107"/>
      <c r="PKP16" s="107"/>
      <c r="PKQ16" s="107"/>
      <c r="PKR16" s="107"/>
      <c r="PKS16" s="107"/>
      <c r="PKT16" s="107"/>
      <c r="PKU16" s="107"/>
      <c r="PKV16" s="107"/>
      <c r="PKW16" s="107"/>
      <c r="PKX16" s="107"/>
      <c r="PKY16" s="107"/>
      <c r="PKZ16" s="107"/>
      <c r="PLA16" s="107"/>
      <c r="PLB16" s="107"/>
      <c r="PLC16" s="107"/>
      <c r="PLD16" s="107"/>
      <c r="PLE16" s="107"/>
      <c r="PLF16" s="107"/>
      <c r="PLG16" s="107"/>
      <c r="PLH16" s="107"/>
      <c r="PLI16" s="107"/>
      <c r="PLJ16" s="107"/>
      <c r="PLK16" s="107"/>
      <c r="PLL16" s="107"/>
      <c r="PLM16" s="107"/>
      <c r="PLN16" s="107"/>
      <c r="PLO16" s="107"/>
      <c r="PLP16" s="107"/>
      <c r="PLQ16" s="107"/>
      <c r="PLR16" s="107"/>
      <c r="PLS16" s="107"/>
      <c r="PLT16" s="107"/>
      <c r="PLU16" s="107"/>
      <c r="PLV16" s="107"/>
      <c r="PLW16" s="107"/>
      <c r="PLX16" s="107"/>
      <c r="PLY16" s="107"/>
      <c r="PLZ16" s="107"/>
      <c r="PMA16" s="107"/>
      <c r="PMB16" s="107"/>
      <c r="PMC16" s="107"/>
      <c r="PMD16" s="107"/>
      <c r="PME16" s="107"/>
      <c r="PMF16" s="107"/>
      <c r="PMG16" s="107"/>
      <c r="PMH16" s="107"/>
      <c r="PMI16" s="107"/>
      <c r="PMJ16" s="107"/>
      <c r="PMK16" s="107"/>
      <c r="PML16" s="107"/>
      <c r="PMM16" s="107"/>
      <c r="PMN16" s="107"/>
      <c r="PMO16" s="107"/>
      <c r="PMP16" s="107"/>
      <c r="PMQ16" s="107"/>
      <c r="PMR16" s="107"/>
      <c r="PMS16" s="107"/>
      <c r="PMT16" s="107"/>
      <c r="PMU16" s="107"/>
      <c r="PMV16" s="107"/>
      <c r="PMW16" s="107"/>
      <c r="PMX16" s="107"/>
      <c r="PMY16" s="107"/>
      <c r="PMZ16" s="107"/>
      <c r="PNA16" s="107"/>
      <c r="PNB16" s="107"/>
      <c r="PNC16" s="107"/>
      <c r="PND16" s="107"/>
      <c r="PNE16" s="107"/>
      <c r="PNF16" s="107"/>
      <c r="PNG16" s="107"/>
      <c r="PNH16" s="107"/>
      <c r="PNI16" s="107"/>
      <c r="PNJ16" s="107"/>
      <c r="PNK16" s="107"/>
      <c r="PNL16" s="107"/>
      <c r="PNM16" s="107"/>
      <c r="PNN16" s="107"/>
      <c r="PNO16" s="107"/>
      <c r="PNP16" s="107"/>
      <c r="PNQ16" s="107"/>
      <c r="PNR16" s="107"/>
      <c r="PNS16" s="107"/>
      <c r="PNT16" s="107"/>
      <c r="PNU16" s="107"/>
      <c r="PNV16" s="107"/>
      <c r="PNW16" s="107"/>
      <c r="PNX16" s="107"/>
      <c r="PNY16" s="107"/>
      <c r="PNZ16" s="107"/>
      <c r="POA16" s="107"/>
      <c r="POB16" s="107"/>
      <c r="POC16" s="107"/>
      <c r="POD16" s="107"/>
      <c r="POE16" s="107"/>
      <c r="POF16" s="107"/>
      <c r="POG16" s="107"/>
      <c r="POH16" s="107"/>
      <c r="POI16" s="107"/>
      <c r="POJ16" s="107"/>
      <c r="POK16" s="107"/>
      <c r="POL16" s="107"/>
      <c r="POM16" s="107"/>
      <c r="PON16" s="107"/>
      <c r="POO16" s="107"/>
      <c r="POP16" s="107"/>
      <c r="POQ16" s="107"/>
      <c r="POR16" s="107"/>
      <c r="POS16" s="107"/>
      <c r="POT16" s="107"/>
      <c r="POU16" s="107"/>
      <c r="POV16" s="107"/>
      <c r="POW16" s="107"/>
      <c r="POX16" s="107"/>
      <c r="POY16" s="107"/>
      <c r="POZ16" s="107"/>
      <c r="PPA16" s="107"/>
      <c r="PPB16" s="107"/>
      <c r="PPC16" s="107"/>
      <c r="PPD16" s="107"/>
      <c r="PPE16" s="107"/>
      <c r="PPF16" s="107"/>
      <c r="PPG16" s="107"/>
      <c r="PPH16" s="107"/>
      <c r="PPI16" s="107"/>
      <c r="PPJ16" s="107"/>
      <c r="PPK16" s="107"/>
      <c r="PPL16" s="107"/>
      <c r="PPM16" s="107"/>
      <c r="PPN16" s="107"/>
      <c r="PPO16" s="107"/>
      <c r="PPP16" s="107"/>
      <c r="PPQ16" s="107"/>
      <c r="PPR16" s="107"/>
      <c r="PPS16" s="107"/>
      <c r="PPT16" s="107"/>
      <c r="PPU16" s="107"/>
      <c r="PPV16" s="107"/>
      <c r="PPW16" s="107"/>
      <c r="PPX16" s="107"/>
      <c r="PPY16" s="107"/>
      <c r="PPZ16" s="107"/>
      <c r="PQA16" s="107"/>
      <c r="PQB16" s="107"/>
      <c r="PQC16" s="107"/>
      <c r="PQD16" s="107"/>
      <c r="PQE16" s="107"/>
      <c r="PQF16" s="107"/>
      <c r="PQG16" s="107"/>
      <c r="PQH16" s="107"/>
      <c r="PQI16" s="107"/>
      <c r="PQJ16" s="107"/>
      <c r="PQK16" s="107"/>
      <c r="PQL16" s="107"/>
      <c r="PQM16" s="107"/>
      <c r="PQN16" s="107"/>
      <c r="PQO16" s="107"/>
      <c r="PQP16" s="107"/>
      <c r="PQQ16" s="107"/>
      <c r="PQR16" s="107"/>
      <c r="PQS16" s="107"/>
      <c r="PQT16" s="107"/>
      <c r="PQU16" s="107"/>
      <c r="PQV16" s="107"/>
      <c r="PQW16" s="107"/>
      <c r="PQX16" s="107"/>
      <c r="PQY16" s="107"/>
      <c r="PQZ16" s="107"/>
      <c r="PRA16" s="107"/>
      <c r="PRB16" s="107"/>
      <c r="PRC16" s="107"/>
      <c r="PRD16" s="107"/>
      <c r="PRE16" s="107"/>
      <c r="PRF16" s="107"/>
      <c r="PRG16" s="107"/>
      <c r="PRH16" s="107"/>
      <c r="PRI16" s="107"/>
      <c r="PRJ16" s="107"/>
      <c r="PRK16" s="107"/>
      <c r="PRL16" s="107"/>
      <c r="PRM16" s="107"/>
      <c r="PRN16" s="107"/>
      <c r="PRO16" s="107"/>
      <c r="PRP16" s="107"/>
      <c r="PRQ16" s="107"/>
      <c r="PRR16" s="107"/>
      <c r="PRS16" s="107"/>
      <c r="PRT16" s="107"/>
      <c r="PRU16" s="107"/>
      <c r="PRV16" s="107"/>
      <c r="PRW16" s="107"/>
      <c r="PRX16" s="107"/>
      <c r="PRY16" s="107"/>
      <c r="PRZ16" s="107"/>
      <c r="PSA16" s="107"/>
      <c r="PSB16" s="107"/>
      <c r="PSC16" s="107"/>
      <c r="PSD16" s="107"/>
      <c r="PSE16" s="107"/>
      <c r="PSF16" s="107"/>
      <c r="PSG16" s="107"/>
      <c r="PSH16" s="107"/>
      <c r="PSI16" s="107"/>
      <c r="PSJ16" s="107"/>
      <c r="PSK16" s="107"/>
      <c r="PSL16" s="107"/>
      <c r="PSM16" s="107"/>
      <c r="PSN16" s="107"/>
      <c r="PSO16" s="107"/>
      <c r="PSP16" s="107"/>
      <c r="PSQ16" s="107"/>
      <c r="PSR16" s="107"/>
      <c r="PSS16" s="107"/>
      <c r="PST16" s="107"/>
      <c r="PSU16" s="107"/>
      <c r="PSV16" s="107"/>
      <c r="PSW16" s="107"/>
      <c r="PSX16" s="107"/>
      <c r="PSY16" s="107"/>
      <c r="PSZ16" s="107"/>
      <c r="PTA16" s="107"/>
      <c r="PTB16" s="107"/>
      <c r="PTC16" s="107"/>
      <c r="PTD16" s="107"/>
      <c r="PTE16" s="107"/>
      <c r="PTF16" s="107"/>
      <c r="PTG16" s="107"/>
      <c r="PTH16" s="107"/>
      <c r="PTI16" s="107"/>
      <c r="PTJ16" s="107"/>
      <c r="PTK16" s="107"/>
      <c r="PTL16" s="107"/>
      <c r="PTM16" s="107"/>
      <c r="PTN16" s="107"/>
      <c r="PTO16" s="107"/>
      <c r="PTP16" s="107"/>
      <c r="PTQ16" s="107"/>
      <c r="PTR16" s="107"/>
      <c r="PTS16" s="107"/>
      <c r="PTT16" s="107"/>
      <c r="PTU16" s="107"/>
      <c r="PTV16" s="107"/>
      <c r="PTW16" s="107"/>
      <c r="PTX16" s="107"/>
      <c r="PTY16" s="107"/>
      <c r="PTZ16" s="107"/>
      <c r="PUA16" s="107"/>
      <c r="PUB16" s="107"/>
      <c r="PUC16" s="107"/>
      <c r="PUD16" s="107"/>
      <c r="PUE16" s="107"/>
      <c r="PUF16" s="107"/>
      <c r="PUG16" s="107"/>
      <c r="PUH16" s="107"/>
      <c r="PUI16" s="107"/>
      <c r="PUJ16" s="107"/>
      <c r="PUK16" s="107"/>
      <c r="PUL16" s="107"/>
      <c r="PUM16" s="107"/>
      <c r="PUN16" s="107"/>
      <c r="PUO16" s="107"/>
      <c r="PUP16" s="107"/>
      <c r="PUQ16" s="107"/>
      <c r="PUR16" s="107"/>
      <c r="PUS16" s="107"/>
      <c r="PUT16" s="107"/>
      <c r="PUU16" s="107"/>
      <c r="PUV16" s="107"/>
      <c r="PUW16" s="107"/>
      <c r="PUX16" s="107"/>
      <c r="PUY16" s="107"/>
      <c r="PUZ16" s="107"/>
      <c r="PVA16" s="107"/>
      <c r="PVB16" s="107"/>
      <c r="PVC16" s="107"/>
      <c r="PVD16" s="107"/>
      <c r="PVE16" s="107"/>
      <c r="PVF16" s="107"/>
      <c r="PVG16" s="107"/>
      <c r="PVH16" s="107"/>
      <c r="PVI16" s="107"/>
      <c r="PVJ16" s="107"/>
      <c r="PVK16" s="107"/>
      <c r="PVL16" s="107"/>
      <c r="PVM16" s="107"/>
      <c r="PVN16" s="107"/>
      <c r="PVO16" s="107"/>
      <c r="PVP16" s="107"/>
      <c r="PVQ16" s="107"/>
      <c r="PVR16" s="107"/>
      <c r="PVS16" s="107"/>
      <c r="PVT16" s="107"/>
      <c r="PVU16" s="107"/>
      <c r="PVV16" s="107"/>
      <c r="PVW16" s="107"/>
      <c r="PVX16" s="107"/>
      <c r="PVY16" s="107"/>
      <c r="PVZ16" s="107"/>
      <c r="PWA16" s="107"/>
      <c r="PWB16" s="107"/>
      <c r="PWC16" s="107"/>
      <c r="PWD16" s="107"/>
      <c r="PWE16" s="107"/>
      <c r="PWF16" s="107"/>
      <c r="PWG16" s="107"/>
      <c r="PWH16" s="107"/>
      <c r="PWI16" s="107"/>
      <c r="PWJ16" s="107"/>
      <c r="PWK16" s="107"/>
      <c r="PWL16" s="107"/>
      <c r="PWM16" s="107"/>
      <c r="PWN16" s="107"/>
      <c r="PWO16" s="107"/>
      <c r="PWP16" s="107"/>
      <c r="PWQ16" s="107"/>
      <c r="PWR16" s="107"/>
      <c r="PWS16" s="107"/>
      <c r="PWT16" s="107"/>
      <c r="PWU16" s="107"/>
      <c r="PWV16" s="107"/>
      <c r="PWW16" s="107"/>
      <c r="PWX16" s="107"/>
      <c r="PWY16" s="107"/>
      <c r="PWZ16" s="107"/>
      <c r="PXA16" s="107"/>
      <c r="PXB16" s="107"/>
      <c r="PXC16" s="107"/>
      <c r="PXD16" s="107"/>
      <c r="PXE16" s="107"/>
      <c r="PXF16" s="107"/>
      <c r="PXG16" s="107"/>
      <c r="PXH16" s="107"/>
      <c r="PXI16" s="107"/>
      <c r="PXJ16" s="107"/>
      <c r="PXK16" s="107"/>
      <c r="PXL16" s="107"/>
      <c r="PXM16" s="107"/>
      <c r="PXN16" s="107"/>
      <c r="PXO16" s="107"/>
      <c r="PXP16" s="107"/>
      <c r="PXQ16" s="107"/>
      <c r="PXR16" s="107"/>
      <c r="PXS16" s="107"/>
      <c r="PXT16" s="107"/>
      <c r="PXU16" s="107"/>
      <c r="PXV16" s="107"/>
      <c r="PXW16" s="107"/>
      <c r="PXX16" s="107"/>
      <c r="PXY16" s="107"/>
      <c r="PXZ16" s="107"/>
      <c r="PYA16" s="107"/>
      <c r="PYB16" s="107"/>
      <c r="PYC16" s="107"/>
      <c r="PYD16" s="107"/>
      <c r="PYE16" s="107"/>
      <c r="PYF16" s="107"/>
      <c r="PYG16" s="107"/>
      <c r="PYH16" s="107"/>
      <c r="PYI16" s="107"/>
      <c r="PYJ16" s="107"/>
      <c r="PYK16" s="107"/>
      <c r="PYL16" s="107"/>
      <c r="PYM16" s="107"/>
      <c r="PYN16" s="107"/>
      <c r="PYO16" s="107"/>
      <c r="PYP16" s="107"/>
      <c r="PYQ16" s="107"/>
      <c r="PYR16" s="107"/>
      <c r="PYS16" s="107"/>
      <c r="PYT16" s="107"/>
      <c r="PYU16" s="107"/>
      <c r="PYV16" s="107"/>
      <c r="PYW16" s="107"/>
      <c r="PYX16" s="107"/>
      <c r="PYY16" s="107"/>
      <c r="PYZ16" s="107"/>
      <c r="PZA16" s="107"/>
      <c r="PZB16" s="107"/>
      <c r="PZC16" s="107"/>
      <c r="PZD16" s="107"/>
      <c r="PZE16" s="107"/>
      <c r="PZF16" s="107"/>
      <c r="PZG16" s="107"/>
      <c r="PZH16" s="107"/>
      <c r="PZI16" s="107"/>
      <c r="PZJ16" s="107"/>
      <c r="PZK16" s="107"/>
      <c r="PZL16" s="107"/>
      <c r="PZM16" s="107"/>
      <c r="PZN16" s="107"/>
      <c r="PZO16" s="107"/>
      <c r="PZP16" s="107"/>
      <c r="PZQ16" s="107"/>
      <c r="PZR16" s="107"/>
      <c r="PZS16" s="107"/>
      <c r="PZT16" s="107"/>
      <c r="PZU16" s="107"/>
      <c r="PZV16" s="107"/>
      <c r="PZW16" s="107"/>
      <c r="PZX16" s="107"/>
      <c r="PZY16" s="107"/>
      <c r="PZZ16" s="107"/>
      <c r="QAA16" s="107"/>
      <c r="QAB16" s="107"/>
      <c r="QAC16" s="107"/>
      <c r="QAD16" s="107"/>
      <c r="QAE16" s="107"/>
      <c r="QAF16" s="107"/>
      <c r="QAG16" s="107"/>
      <c r="QAH16" s="107"/>
      <c r="QAI16" s="107"/>
      <c r="QAJ16" s="107"/>
      <c r="QAK16" s="107"/>
      <c r="QAL16" s="107"/>
      <c r="QAM16" s="107"/>
      <c r="QAN16" s="107"/>
      <c r="QAO16" s="107"/>
      <c r="QAP16" s="107"/>
      <c r="QAQ16" s="107"/>
      <c r="QAR16" s="107"/>
      <c r="QAS16" s="107"/>
      <c r="QAT16" s="107"/>
      <c r="QAU16" s="107"/>
      <c r="QAV16" s="107"/>
      <c r="QAW16" s="107"/>
      <c r="QAX16" s="107"/>
      <c r="QAY16" s="107"/>
      <c r="QAZ16" s="107"/>
      <c r="QBA16" s="107"/>
      <c r="QBB16" s="107"/>
      <c r="QBC16" s="107"/>
      <c r="QBD16" s="107"/>
      <c r="QBE16" s="107"/>
      <c r="QBF16" s="107"/>
      <c r="QBG16" s="107"/>
      <c r="QBH16" s="107"/>
      <c r="QBI16" s="107"/>
      <c r="QBJ16" s="107"/>
      <c r="QBK16" s="107"/>
      <c r="QBL16" s="107"/>
      <c r="QBM16" s="107"/>
      <c r="QBN16" s="107"/>
      <c r="QBO16" s="107"/>
      <c r="QBP16" s="107"/>
      <c r="QBQ16" s="107"/>
      <c r="QBR16" s="107"/>
      <c r="QBS16" s="107"/>
      <c r="QBT16" s="107"/>
      <c r="QBU16" s="107"/>
      <c r="QBV16" s="107"/>
      <c r="QBW16" s="107"/>
      <c r="QBX16" s="107"/>
      <c r="QBY16" s="107"/>
      <c r="QBZ16" s="107"/>
      <c r="QCA16" s="107"/>
      <c r="QCB16" s="107"/>
      <c r="QCC16" s="107"/>
      <c r="QCD16" s="107"/>
      <c r="QCE16" s="107"/>
      <c r="QCF16" s="107"/>
      <c r="QCG16" s="107"/>
      <c r="QCH16" s="107"/>
      <c r="QCI16" s="107"/>
      <c r="QCJ16" s="107"/>
      <c r="QCK16" s="107"/>
      <c r="QCL16" s="107"/>
      <c r="QCM16" s="107"/>
      <c r="QCN16" s="107"/>
      <c r="QCO16" s="107"/>
      <c r="QCP16" s="107"/>
      <c r="QCQ16" s="107"/>
      <c r="QCR16" s="107"/>
      <c r="QCS16" s="107"/>
      <c r="QCT16" s="107"/>
      <c r="QCU16" s="107"/>
      <c r="QCV16" s="107"/>
      <c r="QCW16" s="107"/>
      <c r="QCX16" s="107"/>
      <c r="QCY16" s="107"/>
      <c r="QCZ16" s="107"/>
      <c r="QDA16" s="107"/>
      <c r="QDB16" s="107"/>
      <c r="QDC16" s="107"/>
      <c r="QDD16" s="107"/>
      <c r="QDE16" s="107"/>
      <c r="QDF16" s="107"/>
      <c r="QDG16" s="107"/>
      <c r="QDH16" s="107"/>
      <c r="QDI16" s="107"/>
      <c r="QDJ16" s="107"/>
      <c r="QDK16" s="107"/>
      <c r="QDL16" s="107"/>
      <c r="QDM16" s="107"/>
      <c r="QDN16" s="107"/>
      <c r="QDO16" s="107"/>
      <c r="QDP16" s="107"/>
      <c r="QDQ16" s="107"/>
      <c r="QDR16" s="107"/>
      <c r="QDS16" s="107"/>
      <c r="QDT16" s="107"/>
      <c r="QDU16" s="107"/>
      <c r="QDV16" s="107"/>
      <c r="QDW16" s="107"/>
      <c r="QDX16" s="107"/>
      <c r="QDY16" s="107"/>
      <c r="QDZ16" s="107"/>
      <c r="QEA16" s="107"/>
      <c r="QEB16" s="107"/>
      <c r="QEC16" s="107"/>
      <c r="QED16" s="107"/>
      <c r="QEE16" s="107"/>
      <c r="QEF16" s="107"/>
      <c r="QEG16" s="107"/>
      <c r="QEH16" s="107"/>
      <c r="QEI16" s="107"/>
      <c r="QEJ16" s="107"/>
      <c r="QEK16" s="107"/>
      <c r="QEL16" s="107"/>
      <c r="QEM16" s="107"/>
      <c r="QEN16" s="107"/>
      <c r="QEO16" s="107"/>
      <c r="QEP16" s="107"/>
      <c r="QEQ16" s="107"/>
      <c r="QER16" s="107"/>
      <c r="QES16" s="107"/>
      <c r="QET16" s="107"/>
      <c r="QEU16" s="107"/>
      <c r="QEV16" s="107"/>
      <c r="QEW16" s="107"/>
      <c r="QEX16" s="107"/>
      <c r="QEY16" s="107"/>
      <c r="QEZ16" s="107"/>
      <c r="QFA16" s="107"/>
      <c r="QFB16" s="107"/>
      <c r="QFC16" s="107"/>
      <c r="QFD16" s="107"/>
      <c r="QFE16" s="107"/>
      <c r="QFF16" s="107"/>
      <c r="QFG16" s="107"/>
      <c r="QFH16" s="107"/>
      <c r="QFI16" s="107"/>
      <c r="QFJ16" s="107"/>
      <c r="QFK16" s="107"/>
      <c r="QFL16" s="107"/>
      <c r="QFM16" s="107"/>
      <c r="QFN16" s="107"/>
      <c r="QFO16" s="107"/>
      <c r="QFP16" s="107"/>
      <c r="QFQ16" s="107"/>
      <c r="QFR16" s="107"/>
      <c r="QFS16" s="107"/>
      <c r="QFT16" s="107"/>
      <c r="QFU16" s="107"/>
      <c r="QFV16" s="107"/>
      <c r="QFW16" s="107"/>
      <c r="QFX16" s="107"/>
      <c r="QFY16" s="107"/>
      <c r="QFZ16" s="107"/>
      <c r="QGA16" s="107"/>
      <c r="QGB16" s="107"/>
      <c r="QGC16" s="107"/>
      <c r="QGD16" s="107"/>
      <c r="QGE16" s="107"/>
      <c r="QGF16" s="107"/>
      <c r="QGG16" s="107"/>
      <c r="QGH16" s="107"/>
      <c r="QGI16" s="107"/>
      <c r="QGJ16" s="107"/>
      <c r="QGK16" s="107"/>
      <c r="QGL16" s="107"/>
      <c r="QGM16" s="107"/>
      <c r="QGN16" s="107"/>
      <c r="QGO16" s="107"/>
      <c r="QGP16" s="107"/>
      <c r="QGQ16" s="107"/>
      <c r="QGR16" s="107"/>
      <c r="QGS16" s="107"/>
      <c r="QGT16" s="107"/>
      <c r="QGU16" s="107"/>
      <c r="QGV16" s="107"/>
      <c r="QGW16" s="107"/>
      <c r="QGX16" s="107"/>
      <c r="QGY16" s="107"/>
      <c r="QGZ16" s="107"/>
      <c r="QHA16" s="107"/>
      <c r="QHB16" s="107"/>
      <c r="QHC16" s="107"/>
      <c r="QHD16" s="107"/>
      <c r="QHE16" s="107"/>
      <c r="QHF16" s="107"/>
      <c r="QHG16" s="107"/>
      <c r="QHH16" s="107"/>
      <c r="QHI16" s="107"/>
      <c r="QHJ16" s="107"/>
      <c r="QHK16" s="107"/>
      <c r="QHL16" s="107"/>
      <c r="QHM16" s="107"/>
      <c r="QHN16" s="107"/>
      <c r="QHO16" s="107"/>
      <c r="QHP16" s="107"/>
      <c r="QHQ16" s="107"/>
      <c r="QHR16" s="107"/>
      <c r="QHS16" s="107"/>
      <c r="QHT16" s="107"/>
      <c r="QHU16" s="107"/>
      <c r="QHV16" s="107"/>
      <c r="QHW16" s="107"/>
      <c r="QHX16" s="107"/>
      <c r="QHY16" s="107"/>
      <c r="QHZ16" s="107"/>
      <c r="QIA16" s="107"/>
      <c r="QIB16" s="107"/>
      <c r="QIC16" s="107"/>
      <c r="QID16" s="107"/>
      <c r="QIE16" s="107"/>
      <c r="QIF16" s="107"/>
      <c r="QIG16" s="107"/>
      <c r="QIH16" s="107"/>
      <c r="QII16" s="107"/>
      <c r="QIJ16" s="107"/>
      <c r="QIK16" s="107"/>
      <c r="QIL16" s="107"/>
      <c r="QIM16" s="107"/>
      <c r="QIN16" s="107"/>
      <c r="QIO16" s="107"/>
      <c r="QIP16" s="107"/>
      <c r="QIQ16" s="107"/>
      <c r="QIR16" s="107"/>
      <c r="QIS16" s="107"/>
      <c r="QIT16" s="107"/>
      <c r="QIU16" s="107"/>
      <c r="QIV16" s="107"/>
      <c r="QIW16" s="107"/>
      <c r="QIX16" s="107"/>
      <c r="QIY16" s="107"/>
      <c r="QIZ16" s="107"/>
      <c r="QJA16" s="107"/>
      <c r="QJB16" s="107"/>
      <c r="QJC16" s="107"/>
      <c r="QJD16" s="107"/>
      <c r="QJE16" s="107"/>
      <c r="QJF16" s="107"/>
      <c r="QJG16" s="107"/>
      <c r="QJH16" s="107"/>
      <c r="QJI16" s="107"/>
      <c r="QJJ16" s="107"/>
      <c r="QJK16" s="107"/>
      <c r="QJL16" s="107"/>
      <c r="QJM16" s="107"/>
      <c r="QJN16" s="107"/>
      <c r="QJO16" s="107"/>
      <c r="QJP16" s="107"/>
      <c r="QJQ16" s="107"/>
      <c r="QJR16" s="107"/>
      <c r="QJS16" s="107"/>
      <c r="QJT16" s="107"/>
      <c r="QJU16" s="107"/>
      <c r="QJV16" s="107"/>
      <c r="QJW16" s="107"/>
      <c r="QJX16" s="107"/>
      <c r="QJY16" s="107"/>
      <c r="QJZ16" s="107"/>
      <c r="QKA16" s="107"/>
      <c r="QKB16" s="107"/>
      <c r="QKC16" s="107"/>
      <c r="QKD16" s="107"/>
      <c r="QKE16" s="107"/>
      <c r="QKF16" s="107"/>
      <c r="QKG16" s="107"/>
      <c r="QKH16" s="107"/>
      <c r="QKI16" s="107"/>
      <c r="QKJ16" s="107"/>
      <c r="QKK16" s="107"/>
      <c r="QKL16" s="107"/>
      <c r="QKM16" s="107"/>
      <c r="QKN16" s="107"/>
      <c r="QKO16" s="107"/>
      <c r="QKP16" s="107"/>
      <c r="QKQ16" s="107"/>
      <c r="QKR16" s="107"/>
      <c r="QKS16" s="107"/>
      <c r="QKT16" s="107"/>
      <c r="QKU16" s="107"/>
      <c r="QKV16" s="107"/>
      <c r="QKW16" s="107"/>
      <c r="QKX16" s="107"/>
      <c r="QKY16" s="107"/>
      <c r="QKZ16" s="107"/>
      <c r="QLA16" s="107"/>
      <c r="QLB16" s="107"/>
      <c r="QLC16" s="107"/>
      <c r="QLD16" s="107"/>
      <c r="QLE16" s="107"/>
      <c r="QLF16" s="107"/>
      <c r="QLG16" s="107"/>
      <c r="QLH16" s="107"/>
      <c r="QLI16" s="107"/>
      <c r="QLJ16" s="107"/>
      <c r="QLK16" s="107"/>
      <c r="QLL16" s="107"/>
      <c r="QLM16" s="107"/>
      <c r="QLN16" s="107"/>
      <c r="QLO16" s="107"/>
      <c r="QLP16" s="107"/>
      <c r="QLQ16" s="107"/>
      <c r="QLR16" s="107"/>
      <c r="QLS16" s="107"/>
      <c r="QLT16" s="107"/>
      <c r="QLU16" s="107"/>
      <c r="QLV16" s="107"/>
      <c r="QLW16" s="107"/>
      <c r="QLX16" s="107"/>
      <c r="QLY16" s="107"/>
      <c r="QLZ16" s="107"/>
      <c r="QMA16" s="107"/>
      <c r="QMB16" s="107"/>
      <c r="QMC16" s="107"/>
      <c r="QMD16" s="107"/>
      <c r="QME16" s="107"/>
      <c r="QMF16" s="107"/>
      <c r="QMG16" s="107"/>
      <c r="QMH16" s="107"/>
      <c r="QMI16" s="107"/>
      <c r="QMJ16" s="107"/>
      <c r="QMK16" s="107"/>
      <c r="QML16" s="107"/>
      <c r="QMM16" s="107"/>
      <c r="QMN16" s="107"/>
      <c r="QMO16" s="107"/>
      <c r="QMP16" s="107"/>
      <c r="QMQ16" s="107"/>
      <c r="QMR16" s="107"/>
      <c r="QMS16" s="107"/>
      <c r="QMT16" s="107"/>
      <c r="QMU16" s="107"/>
      <c r="QMV16" s="107"/>
      <c r="QMW16" s="107"/>
      <c r="QMX16" s="107"/>
      <c r="QMY16" s="107"/>
      <c r="QMZ16" s="107"/>
      <c r="QNA16" s="107"/>
      <c r="QNB16" s="107"/>
      <c r="QNC16" s="107"/>
      <c r="QND16" s="107"/>
      <c r="QNE16" s="107"/>
      <c r="QNF16" s="107"/>
      <c r="QNG16" s="107"/>
      <c r="QNH16" s="107"/>
      <c r="QNI16" s="107"/>
      <c r="QNJ16" s="107"/>
      <c r="QNK16" s="107"/>
      <c r="QNL16" s="107"/>
      <c r="QNM16" s="107"/>
      <c r="QNN16" s="107"/>
      <c r="QNO16" s="107"/>
      <c r="QNP16" s="107"/>
      <c r="QNQ16" s="107"/>
      <c r="QNR16" s="107"/>
      <c r="QNS16" s="107"/>
      <c r="QNT16" s="107"/>
      <c r="QNU16" s="107"/>
      <c r="QNV16" s="107"/>
      <c r="QNW16" s="107"/>
      <c r="QNX16" s="107"/>
      <c r="QNY16" s="107"/>
      <c r="QNZ16" s="107"/>
      <c r="QOA16" s="107"/>
      <c r="QOB16" s="107"/>
      <c r="QOC16" s="107"/>
      <c r="QOD16" s="107"/>
      <c r="QOE16" s="107"/>
      <c r="QOF16" s="107"/>
      <c r="QOG16" s="107"/>
      <c r="QOH16" s="107"/>
      <c r="QOI16" s="107"/>
      <c r="QOJ16" s="107"/>
      <c r="QOK16" s="107"/>
      <c r="QOL16" s="107"/>
      <c r="QOM16" s="107"/>
      <c r="QON16" s="107"/>
      <c r="QOO16" s="107"/>
      <c r="QOP16" s="107"/>
      <c r="QOQ16" s="107"/>
      <c r="QOR16" s="107"/>
      <c r="QOS16" s="107"/>
      <c r="QOT16" s="107"/>
      <c r="QOU16" s="107"/>
      <c r="QOV16" s="107"/>
      <c r="QOW16" s="107"/>
      <c r="QOX16" s="107"/>
      <c r="QOY16" s="107"/>
      <c r="QOZ16" s="107"/>
      <c r="QPA16" s="107"/>
      <c r="QPB16" s="107"/>
      <c r="QPC16" s="107"/>
      <c r="QPD16" s="107"/>
      <c r="QPE16" s="107"/>
      <c r="QPF16" s="107"/>
      <c r="QPG16" s="107"/>
      <c r="QPH16" s="107"/>
      <c r="QPI16" s="107"/>
      <c r="QPJ16" s="107"/>
      <c r="QPK16" s="107"/>
      <c r="QPL16" s="107"/>
      <c r="QPM16" s="107"/>
      <c r="QPN16" s="107"/>
      <c r="QPO16" s="107"/>
      <c r="QPP16" s="107"/>
      <c r="QPQ16" s="107"/>
      <c r="QPR16" s="107"/>
      <c r="QPS16" s="107"/>
      <c r="QPT16" s="107"/>
      <c r="QPU16" s="107"/>
      <c r="QPV16" s="107"/>
      <c r="QPW16" s="107"/>
      <c r="QPX16" s="107"/>
      <c r="QPY16" s="107"/>
      <c r="QPZ16" s="107"/>
      <c r="QQA16" s="107"/>
      <c r="QQB16" s="107"/>
      <c r="QQC16" s="107"/>
      <c r="QQD16" s="107"/>
      <c r="QQE16" s="107"/>
      <c r="QQF16" s="107"/>
      <c r="QQG16" s="107"/>
      <c r="QQH16" s="107"/>
      <c r="QQI16" s="107"/>
      <c r="QQJ16" s="107"/>
      <c r="QQK16" s="107"/>
      <c r="QQL16" s="107"/>
      <c r="QQM16" s="107"/>
      <c r="QQN16" s="107"/>
      <c r="QQO16" s="107"/>
      <c r="QQP16" s="107"/>
      <c r="QQQ16" s="107"/>
      <c r="QQR16" s="107"/>
      <c r="QQS16" s="107"/>
      <c r="QQT16" s="107"/>
      <c r="QQU16" s="107"/>
      <c r="QQV16" s="107"/>
      <c r="QQW16" s="107"/>
      <c r="QQX16" s="107"/>
      <c r="QQY16" s="107"/>
      <c r="QQZ16" s="107"/>
      <c r="QRA16" s="107"/>
      <c r="QRB16" s="107"/>
      <c r="QRC16" s="107"/>
      <c r="QRD16" s="107"/>
      <c r="QRE16" s="107"/>
      <c r="QRF16" s="107"/>
      <c r="QRG16" s="107"/>
      <c r="QRH16" s="107"/>
      <c r="QRI16" s="107"/>
      <c r="QRJ16" s="107"/>
      <c r="QRK16" s="107"/>
      <c r="QRL16" s="107"/>
      <c r="QRM16" s="107"/>
      <c r="QRN16" s="107"/>
      <c r="QRO16" s="107"/>
      <c r="QRP16" s="107"/>
      <c r="QRQ16" s="107"/>
      <c r="QRR16" s="107"/>
      <c r="QRS16" s="107"/>
      <c r="QRT16" s="107"/>
      <c r="QRU16" s="107"/>
      <c r="QRV16" s="107"/>
      <c r="QRW16" s="107"/>
      <c r="QRX16" s="107"/>
      <c r="QRY16" s="107"/>
      <c r="QRZ16" s="107"/>
      <c r="QSA16" s="107"/>
      <c r="QSB16" s="107"/>
      <c r="QSC16" s="107"/>
      <c r="QSD16" s="107"/>
      <c r="QSE16" s="107"/>
      <c r="QSF16" s="107"/>
      <c r="QSG16" s="107"/>
      <c r="QSH16" s="107"/>
      <c r="QSI16" s="107"/>
      <c r="QSJ16" s="107"/>
      <c r="QSK16" s="107"/>
      <c r="QSL16" s="107"/>
      <c r="QSM16" s="107"/>
      <c r="QSN16" s="107"/>
      <c r="QSO16" s="107"/>
      <c r="QSP16" s="107"/>
      <c r="QSQ16" s="107"/>
      <c r="QSR16" s="107"/>
      <c r="QSS16" s="107"/>
      <c r="QST16" s="107"/>
      <c r="QSU16" s="107"/>
      <c r="QSV16" s="107"/>
      <c r="QSW16" s="107"/>
      <c r="QSX16" s="107"/>
      <c r="QSY16" s="107"/>
      <c r="QSZ16" s="107"/>
      <c r="QTA16" s="107"/>
      <c r="QTB16" s="107"/>
      <c r="QTC16" s="107"/>
      <c r="QTD16" s="107"/>
      <c r="QTE16" s="107"/>
      <c r="QTF16" s="107"/>
      <c r="QTG16" s="107"/>
      <c r="QTH16" s="107"/>
      <c r="QTI16" s="107"/>
      <c r="QTJ16" s="107"/>
      <c r="QTK16" s="107"/>
      <c r="QTL16" s="107"/>
      <c r="QTM16" s="107"/>
      <c r="QTN16" s="107"/>
      <c r="QTO16" s="107"/>
      <c r="QTP16" s="107"/>
      <c r="QTQ16" s="107"/>
      <c r="QTR16" s="107"/>
      <c r="QTS16" s="107"/>
      <c r="QTT16" s="107"/>
      <c r="QTU16" s="107"/>
      <c r="QTV16" s="107"/>
      <c r="QTW16" s="107"/>
      <c r="QTX16" s="107"/>
      <c r="QTY16" s="107"/>
      <c r="QTZ16" s="107"/>
      <c r="QUA16" s="107"/>
      <c r="QUB16" s="107"/>
      <c r="QUC16" s="107"/>
      <c r="QUD16" s="107"/>
      <c r="QUE16" s="107"/>
      <c r="QUF16" s="107"/>
      <c r="QUG16" s="107"/>
      <c r="QUH16" s="107"/>
      <c r="QUI16" s="107"/>
      <c r="QUJ16" s="107"/>
      <c r="QUK16" s="107"/>
      <c r="QUL16" s="107"/>
      <c r="QUM16" s="107"/>
      <c r="QUN16" s="107"/>
      <c r="QUO16" s="107"/>
      <c r="QUP16" s="107"/>
      <c r="QUQ16" s="107"/>
      <c r="QUR16" s="107"/>
      <c r="QUS16" s="107"/>
      <c r="QUT16" s="107"/>
      <c r="QUU16" s="107"/>
      <c r="QUV16" s="107"/>
      <c r="QUW16" s="107"/>
      <c r="QUX16" s="107"/>
      <c r="QUY16" s="107"/>
      <c r="QUZ16" s="107"/>
      <c r="QVA16" s="107"/>
      <c r="QVB16" s="107"/>
      <c r="QVC16" s="107"/>
      <c r="QVD16" s="107"/>
      <c r="QVE16" s="107"/>
      <c r="QVF16" s="107"/>
      <c r="QVG16" s="107"/>
      <c r="QVH16" s="107"/>
      <c r="QVI16" s="107"/>
      <c r="QVJ16" s="107"/>
      <c r="QVK16" s="107"/>
      <c r="QVL16" s="107"/>
      <c r="QVM16" s="107"/>
      <c r="QVN16" s="107"/>
      <c r="QVO16" s="107"/>
      <c r="QVP16" s="107"/>
      <c r="QVQ16" s="107"/>
      <c r="QVR16" s="107"/>
      <c r="QVS16" s="107"/>
      <c r="QVT16" s="107"/>
      <c r="QVU16" s="107"/>
      <c r="QVV16" s="107"/>
      <c r="QVW16" s="107"/>
      <c r="QVX16" s="107"/>
      <c r="QVY16" s="107"/>
      <c r="QVZ16" s="107"/>
      <c r="QWA16" s="107"/>
      <c r="QWB16" s="107"/>
      <c r="QWC16" s="107"/>
      <c r="QWD16" s="107"/>
      <c r="QWE16" s="107"/>
      <c r="QWF16" s="107"/>
      <c r="QWG16" s="107"/>
      <c r="QWH16" s="107"/>
      <c r="QWI16" s="107"/>
      <c r="QWJ16" s="107"/>
      <c r="QWK16" s="107"/>
      <c r="QWL16" s="107"/>
      <c r="QWM16" s="107"/>
      <c r="QWN16" s="107"/>
      <c r="QWO16" s="107"/>
      <c r="QWP16" s="107"/>
      <c r="QWQ16" s="107"/>
      <c r="QWR16" s="107"/>
      <c r="QWS16" s="107"/>
      <c r="QWT16" s="107"/>
      <c r="QWU16" s="107"/>
      <c r="QWV16" s="107"/>
      <c r="QWW16" s="107"/>
      <c r="QWX16" s="107"/>
      <c r="QWY16" s="107"/>
      <c r="QWZ16" s="107"/>
      <c r="QXA16" s="107"/>
      <c r="QXB16" s="107"/>
      <c r="QXC16" s="107"/>
      <c r="QXD16" s="107"/>
      <c r="QXE16" s="107"/>
      <c r="QXF16" s="107"/>
      <c r="QXG16" s="107"/>
      <c r="QXH16" s="107"/>
      <c r="QXI16" s="107"/>
      <c r="QXJ16" s="107"/>
      <c r="QXK16" s="107"/>
      <c r="QXL16" s="107"/>
      <c r="QXM16" s="107"/>
      <c r="QXN16" s="107"/>
      <c r="QXO16" s="107"/>
      <c r="QXP16" s="107"/>
      <c r="QXQ16" s="107"/>
      <c r="QXR16" s="107"/>
      <c r="QXS16" s="107"/>
      <c r="QXT16" s="107"/>
      <c r="QXU16" s="107"/>
      <c r="QXV16" s="107"/>
      <c r="QXW16" s="107"/>
      <c r="QXX16" s="107"/>
      <c r="QXY16" s="107"/>
      <c r="QXZ16" s="107"/>
      <c r="QYA16" s="107"/>
      <c r="QYB16" s="107"/>
      <c r="QYC16" s="107"/>
      <c r="QYD16" s="107"/>
      <c r="QYE16" s="107"/>
      <c r="QYF16" s="107"/>
      <c r="QYG16" s="107"/>
      <c r="QYH16" s="107"/>
      <c r="QYI16" s="107"/>
      <c r="QYJ16" s="107"/>
      <c r="QYK16" s="107"/>
      <c r="QYL16" s="107"/>
      <c r="QYM16" s="107"/>
      <c r="QYN16" s="107"/>
      <c r="QYO16" s="107"/>
      <c r="QYP16" s="107"/>
      <c r="QYQ16" s="107"/>
      <c r="QYR16" s="107"/>
      <c r="QYS16" s="107"/>
      <c r="QYT16" s="107"/>
      <c r="QYU16" s="107"/>
      <c r="QYV16" s="107"/>
      <c r="QYW16" s="107"/>
      <c r="QYX16" s="107"/>
      <c r="QYY16" s="107"/>
      <c r="QYZ16" s="107"/>
      <c r="QZA16" s="107"/>
      <c r="QZB16" s="107"/>
      <c r="QZC16" s="107"/>
      <c r="QZD16" s="107"/>
      <c r="QZE16" s="107"/>
      <c r="QZF16" s="107"/>
      <c r="QZG16" s="107"/>
      <c r="QZH16" s="107"/>
      <c r="QZI16" s="107"/>
      <c r="QZJ16" s="107"/>
      <c r="QZK16" s="107"/>
      <c r="QZL16" s="107"/>
      <c r="QZM16" s="107"/>
      <c r="QZN16" s="107"/>
      <c r="QZO16" s="107"/>
      <c r="QZP16" s="107"/>
      <c r="QZQ16" s="107"/>
      <c r="QZR16" s="107"/>
      <c r="QZS16" s="107"/>
      <c r="QZT16" s="107"/>
      <c r="QZU16" s="107"/>
      <c r="QZV16" s="107"/>
      <c r="QZW16" s="107"/>
      <c r="QZX16" s="107"/>
      <c r="QZY16" s="107"/>
      <c r="QZZ16" s="107"/>
      <c r="RAA16" s="107"/>
      <c r="RAB16" s="107"/>
      <c r="RAC16" s="107"/>
      <c r="RAD16" s="107"/>
      <c r="RAE16" s="107"/>
      <c r="RAF16" s="107"/>
      <c r="RAG16" s="107"/>
      <c r="RAH16" s="107"/>
      <c r="RAI16" s="107"/>
      <c r="RAJ16" s="107"/>
      <c r="RAK16" s="107"/>
      <c r="RAL16" s="107"/>
      <c r="RAM16" s="107"/>
      <c r="RAN16" s="107"/>
      <c r="RAO16" s="107"/>
      <c r="RAP16" s="107"/>
      <c r="RAQ16" s="107"/>
      <c r="RAR16" s="107"/>
      <c r="RAS16" s="107"/>
      <c r="RAT16" s="107"/>
      <c r="RAU16" s="107"/>
      <c r="RAV16" s="107"/>
      <c r="RAW16" s="107"/>
      <c r="RAX16" s="107"/>
      <c r="RAY16" s="107"/>
      <c r="RAZ16" s="107"/>
      <c r="RBA16" s="107"/>
      <c r="RBB16" s="107"/>
      <c r="RBC16" s="107"/>
      <c r="RBD16" s="107"/>
      <c r="RBE16" s="107"/>
      <c r="RBF16" s="107"/>
      <c r="RBG16" s="107"/>
      <c r="RBH16" s="107"/>
      <c r="RBI16" s="107"/>
      <c r="RBJ16" s="107"/>
      <c r="RBK16" s="107"/>
      <c r="RBL16" s="107"/>
      <c r="RBM16" s="107"/>
      <c r="RBN16" s="107"/>
      <c r="RBO16" s="107"/>
      <c r="RBP16" s="107"/>
      <c r="RBQ16" s="107"/>
      <c r="RBR16" s="107"/>
      <c r="RBS16" s="107"/>
      <c r="RBT16" s="107"/>
      <c r="RBU16" s="107"/>
      <c r="RBV16" s="107"/>
      <c r="RBW16" s="107"/>
      <c r="RBX16" s="107"/>
      <c r="RBY16" s="107"/>
      <c r="RBZ16" s="107"/>
      <c r="RCA16" s="107"/>
      <c r="RCB16" s="107"/>
      <c r="RCC16" s="107"/>
      <c r="RCD16" s="107"/>
      <c r="RCE16" s="107"/>
      <c r="RCF16" s="107"/>
      <c r="RCG16" s="107"/>
      <c r="RCH16" s="107"/>
      <c r="RCI16" s="107"/>
      <c r="RCJ16" s="107"/>
      <c r="RCK16" s="107"/>
      <c r="RCL16" s="107"/>
      <c r="RCM16" s="107"/>
      <c r="RCN16" s="107"/>
      <c r="RCO16" s="107"/>
      <c r="RCP16" s="107"/>
      <c r="RCQ16" s="107"/>
      <c r="RCR16" s="107"/>
      <c r="RCS16" s="107"/>
      <c r="RCT16" s="107"/>
      <c r="RCU16" s="107"/>
      <c r="RCV16" s="107"/>
      <c r="RCW16" s="107"/>
      <c r="RCX16" s="107"/>
      <c r="RCY16" s="107"/>
      <c r="RCZ16" s="107"/>
      <c r="RDA16" s="107"/>
      <c r="RDB16" s="107"/>
      <c r="RDC16" s="107"/>
      <c r="RDD16" s="107"/>
      <c r="RDE16" s="107"/>
      <c r="RDF16" s="107"/>
      <c r="RDG16" s="107"/>
      <c r="RDH16" s="107"/>
      <c r="RDI16" s="107"/>
      <c r="RDJ16" s="107"/>
      <c r="RDK16" s="107"/>
      <c r="RDL16" s="107"/>
      <c r="RDM16" s="107"/>
      <c r="RDN16" s="107"/>
      <c r="RDO16" s="107"/>
      <c r="RDP16" s="107"/>
      <c r="RDQ16" s="107"/>
      <c r="RDR16" s="107"/>
      <c r="RDS16" s="107"/>
      <c r="RDT16" s="107"/>
      <c r="RDU16" s="107"/>
      <c r="RDV16" s="107"/>
      <c r="RDW16" s="107"/>
      <c r="RDX16" s="107"/>
      <c r="RDY16" s="107"/>
      <c r="RDZ16" s="107"/>
      <c r="REA16" s="107"/>
      <c r="REB16" s="107"/>
      <c r="REC16" s="107"/>
      <c r="RED16" s="107"/>
      <c r="REE16" s="107"/>
      <c r="REF16" s="107"/>
      <c r="REG16" s="107"/>
      <c r="REH16" s="107"/>
      <c r="REI16" s="107"/>
      <c r="REJ16" s="107"/>
      <c r="REK16" s="107"/>
      <c r="REL16" s="107"/>
      <c r="REM16" s="107"/>
      <c r="REN16" s="107"/>
      <c r="REO16" s="107"/>
      <c r="REP16" s="107"/>
      <c r="REQ16" s="107"/>
      <c r="RER16" s="107"/>
      <c r="RES16" s="107"/>
      <c r="RET16" s="107"/>
      <c r="REU16" s="107"/>
      <c r="REV16" s="107"/>
      <c r="REW16" s="107"/>
      <c r="REX16" s="107"/>
      <c r="REY16" s="107"/>
      <c r="REZ16" s="107"/>
      <c r="RFA16" s="107"/>
      <c r="RFB16" s="107"/>
      <c r="RFC16" s="107"/>
      <c r="RFD16" s="107"/>
      <c r="RFE16" s="107"/>
      <c r="RFF16" s="107"/>
      <c r="RFG16" s="107"/>
      <c r="RFH16" s="107"/>
      <c r="RFI16" s="107"/>
      <c r="RFJ16" s="107"/>
      <c r="RFK16" s="107"/>
      <c r="RFL16" s="107"/>
      <c r="RFM16" s="107"/>
      <c r="RFN16" s="107"/>
      <c r="RFO16" s="107"/>
      <c r="RFP16" s="107"/>
      <c r="RFQ16" s="107"/>
      <c r="RFR16" s="107"/>
      <c r="RFS16" s="107"/>
      <c r="RFT16" s="107"/>
      <c r="RFU16" s="107"/>
      <c r="RFV16" s="107"/>
      <c r="RFW16" s="107"/>
      <c r="RFX16" s="107"/>
      <c r="RFY16" s="107"/>
      <c r="RFZ16" s="107"/>
      <c r="RGA16" s="107"/>
      <c r="RGB16" s="107"/>
      <c r="RGC16" s="107"/>
      <c r="RGD16" s="107"/>
      <c r="RGE16" s="107"/>
      <c r="RGF16" s="107"/>
      <c r="RGG16" s="107"/>
      <c r="RGH16" s="107"/>
      <c r="RGI16" s="107"/>
      <c r="RGJ16" s="107"/>
      <c r="RGK16" s="107"/>
      <c r="RGL16" s="107"/>
      <c r="RGM16" s="107"/>
      <c r="RGN16" s="107"/>
      <c r="RGO16" s="107"/>
      <c r="RGP16" s="107"/>
      <c r="RGQ16" s="107"/>
      <c r="RGR16" s="107"/>
      <c r="RGS16" s="107"/>
      <c r="RGT16" s="107"/>
      <c r="RGU16" s="107"/>
      <c r="RGV16" s="107"/>
      <c r="RGW16" s="107"/>
      <c r="RGX16" s="107"/>
      <c r="RGY16" s="107"/>
      <c r="RGZ16" s="107"/>
      <c r="RHA16" s="107"/>
      <c r="RHB16" s="107"/>
      <c r="RHC16" s="107"/>
      <c r="RHD16" s="107"/>
      <c r="RHE16" s="107"/>
      <c r="RHF16" s="107"/>
      <c r="RHG16" s="107"/>
      <c r="RHH16" s="107"/>
      <c r="RHI16" s="107"/>
      <c r="RHJ16" s="107"/>
      <c r="RHK16" s="107"/>
      <c r="RHL16" s="107"/>
      <c r="RHM16" s="107"/>
      <c r="RHN16" s="107"/>
      <c r="RHO16" s="107"/>
      <c r="RHP16" s="107"/>
      <c r="RHQ16" s="107"/>
      <c r="RHR16" s="107"/>
      <c r="RHS16" s="107"/>
      <c r="RHT16" s="107"/>
      <c r="RHU16" s="107"/>
      <c r="RHV16" s="107"/>
      <c r="RHW16" s="107"/>
      <c r="RHX16" s="107"/>
      <c r="RHY16" s="107"/>
      <c r="RHZ16" s="107"/>
      <c r="RIA16" s="107"/>
      <c r="RIB16" s="107"/>
      <c r="RIC16" s="107"/>
      <c r="RID16" s="107"/>
      <c r="RIE16" s="107"/>
      <c r="RIF16" s="107"/>
      <c r="RIG16" s="107"/>
      <c r="RIH16" s="107"/>
      <c r="RII16" s="107"/>
      <c r="RIJ16" s="107"/>
      <c r="RIK16" s="107"/>
      <c r="RIL16" s="107"/>
      <c r="RIM16" s="107"/>
      <c r="RIN16" s="107"/>
      <c r="RIO16" s="107"/>
      <c r="RIP16" s="107"/>
      <c r="RIQ16" s="107"/>
      <c r="RIR16" s="107"/>
      <c r="RIS16" s="107"/>
      <c r="RIT16" s="107"/>
      <c r="RIU16" s="107"/>
      <c r="RIV16" s="107"/>
      <c r="RIW16" s="107"/>
      <c r="RIX16" s="107"/>
      <c r="RIY16" s="107"/>
      <c r="RIZ16" s="107"/>
      <c r="RJA16" s="107"/>
      <c r="RJB16" s="107"/>
      <c r="RJC16" s="107"/>
      <c r="RJD16" s="107"/>
      <c r="RJE16" s="107"/>
      <c r="RJF16" s="107"/>
      <c r="RJG16" s="107"/>
      <c r="RJH16" s="107"/>
      <c r="RJI16" s="107"/>
      <c r="RJJ16" s="107"/>
      <c r="RJK16" s="107"/>
      <c r="RJL16" s="107"/>
      <c r="RJM16" s="107"/>
      <c r="RJN16" s="107"/>
      <c r="RJO16" s="107"/>
      <c r="RJP16" s="107"/>
      <c r="RJQ16" s="107"/>
      <c r="RJR16" s="107"/>
      <c r="RJS16" s="107"/>
      <c r="RJT16" s="107"/>
      <c r="RJU16" s="107"/>
      <c r="RJV16" s="107"/>
      <c r="RJW16" s="107"/>
      <c r="RJX16" s="107"/>
      <c r="RJY16" s="107"/>
      <c r="RJZ16" s="107"/>
      <c r="RKA16" s="107"/>
      <c r="RKB16" s="107"/>
      <c r="RKC16" s="107"/>
      <c r="RKD16" s="107"/>
      <c r="RKE16" s="107"/>
      <c r="RKF16" s="107"/>
      <c r="RKG16" s="107"/>
      <c r="RKH16" s="107"/>
      <c r="RKI16" s="107"/>
      <c r="RKJ16" s="107"/>
      <c r="RKK16" s="107"/>
      <c r="RKL16" s="107"/>
      <c r="RKM16" s="107"/>
      <c r="RKN16" s="107"/>
      <c r="RKO16" s="107"/>
      <c r="RKP16" s="107"/>
      <c r="RKQ16" s="107"/>
      <c r="RKR16" s="107"/>
      <c r="RKS16" s="107"/>
      <c r="RKT16" s="107"/>
      <c r="RKU16" s="107"/>
      <c r="RKV16" s="107"/>
      <c r="RKW16" s="107"/>
      <c r="RKX16" s="107"/>
      <c r="RKY16" s="107"/>
      <c r="RKZ16" s="107"/>
      <c r="RLA16" s="107"/>
      <c r="RLB16" s="107"/>
      <c r="RLC16" s="107"/>
      <c r="RLD16" s="107"/>
      <c r="RLE16" s="107"/>
      <c r="RLF16" s="107"/>
      <c r="RLG16" s="107"/>
      <c r="RLH16" s="107"/>
      <c r="RLI16" s="107"/>
      <c r="RLJ16" s="107"/>
      <c r="RLK16" s="107"/>
      <c r="RLL16" s="107"/>
      <c r="RLM16" s="107"/>
      <c r="RLN16" s="107"/>
      <c r="RLO16" s="107"/>
      <c r="RLP16" s="107"/>
      <c r="RLQ16" s="107"/>
      <c r="RLR16" s="107"/>
      <c r="RLS16" s="107"/>
      <c r="RLT16" s="107"/>
      <c r="RLU16" s="107"/>
      <c r="RLV16" s="107"/>
      <c r="RLW16" s="107"/>
      <c r="RLX16" s="107"/>
      <c r="RLY16" s="107"/>
      <c r="RLZ16" s="107"/>
      <c r="RMA16" s="107"/>
      <c r="RMB16" s="107"/>
      <c r="RMC16" s="107"/>
      <c r="RMD16" s="107"/>
      <c r="RME16" s="107"/>
      <c r="RMF16" s="107"/>
      <c r="RMG16" s="107"/>
      <c r="RMH16" s="107"/>
      <c r="RMI16" s="107"/>
      <c r="RMJ16" s="107"/>
      <c r="RMK16" s="107"/>
      <c r="RML16" s="107"/>
      <c r="RMM16" s="107"/>
      <c r="RMN16" s="107"/>
      <c r="RMO16" s="107"/>
      <c r="RMP16" s="107"/>
      <c r="RMQ16" s="107"/>
      <c r="RMR16" s="107"/>
      <c r="RMS16" s="107"/>
      <c r="RMT16" s="107"/>
      <c r="RMU16" s="107"/>
      <c r="RMV16" s="107"/>
      <c r="RMW16" s="107"/>
      <c r="RMX16" s="107"/>
      <c r="RMY16" s="107"/>
      <c r="RMZ16" s="107"/>
      <c r="RNA16" s="107"/>
      <c r="RNB16" s="107"/>
      <c r="RNC16" s="107"/>
      <c r="RND16" s="107"/>
      <c r="RNE16" s="107"/>
      <c r="RNF16" s="107"/>
      <c r="RNG16" s="107"/>
      <c r="RNH16" s="107"/>
      <c r="RNI16" s="107"/>
      <c r="RNJ16" s="107"/>
      <c r="RNK16" s="107"/>
      <c r="RNL16" s="107"/>
      <c r="RNM16" s="107"/>
      <c r="RNN16" s="107"/>
      <c r="RNO16" s="107"/>
      <c r="RNP16" s="107"/>
      <c r="RNQ16" s="107"/>
      <c r="RNR16" s="107"/>
      <c r="RNS16" s="107"/>
      <c r="RNT16" s="107"/>
      <c r="RNU16" s="107"/>
      <c r="RNV16" s="107"/>
      <c r="RNW16" s="107"/>
      <c r="RNX16" s="107"/>
      <c r="RNY16" s="107"/>
      <c r="RNZ16" s="107"/>
      <c r="ROA16" s="107"/>
      <c r="ROB16" s="107"/>
      <c r="ROC16" s="107"/>
      <c r="ROD16" s="107"/>
      <c r="ROE16" s="107"/>
      <c r="ROF16" s="107"/>
      <c r="ROG16" s="107"/>
      <c r="ROH16" s="107"/>
      <c r="ROI16" s="107"/>
      <c r="ROJ16" s="107"/>
      <c r="ROK16" s="107"/>
      <c r="ROL16" s="107"/>
      <c r="ROM16" s="107"/>
      <c r="RON16" s="107"/>
      <c r="ROO16" s="107"/>
      <c r="ROP16" s="107"/>
      <c r="ROQ16" s="107"/>
      <c r="ROR16" s="107"/>
      <c r="ROS16" s="107"/>
      <c r="ROT16" s="107"/>
      <c r="ROU16" s="107"/>
      <c r="ROV16" s="107"/>
      <c r="ROW16" s="107"/>
      <c r="ROX16" s="107"/>
      <c r="ROY16" s="107"/>
      <c r="ROZ16" s="107"/>
      <c r="RPA16" s="107"/>
      <c r="RPB16" s="107"/>
      <c r="RPC16" s="107"/>
      <c r="RPD16" s="107"/>
      <c r="RPE16" s="107"/>
      <c r="RPF16" s="107"/>
      <c r="RPG16" s="107"/>
      <c r="RPH16" s="107"/>
      <c r="RPI16" s="107"/>
      <c r="RPJ16" s="107"/>
      <c r="RPK16" s="107"/>
      <c r="RPL16" s="107"/>
      <c r="RPM16" s="107"/>
      <c r="RPN16" s="107"/>
      <c r="RPO16" s="107"/>
      <c r="RPP16" s="107"/>
      <c r="RPQ16" s="107"/>
      <c r="RPR16" s="107"/>
      <c r="RPS16" s="107"/>
      <c r="RPT16" s="107"/>
      <c r="RPU16" s="107"/>
      <c r="RPV16" s="107"/>
      <c r="RPW16" s="107"/>
      <c r="RPX16" s="107"/>
      <c r="RPY16" s="107"/>
      <c r="RPZ16" s="107"/>
      <c r="RQA16" s="107"/>
      <c r="RQB16" s="107"/>
      <c r="RQC16" s="107"/>
      <c r="RQD16" s="107"/>
      <c r="RQE16" s="107"/>
      <c r="RQF16" s="107"/>
      <c r="RQG16" s="107"/>
      <c r="RQH16" s="107"/>
      <c r="RQI16" s="107"/>
      <c r="RQJ16" s="107"/>
      <c r="RQK16" s="107"/>
      <c r="RQL16" s="107"/>
      <c r="RQM16" s="107"/>
      <c r="RQN16" s="107"/>
      <c r="RQO16" s="107"/>
      <c r="RQP16" s="107"/>
      <c r="RQQ16" s="107"/>
      <c r="RQR16" s="107"/>
      <c r="RQS16" s="107"/>
      <c r="RQT16" s="107"/>
      <c r="RQU16" s="107"/>
      <c r="RQV16" s="107"/>
      <c r="RQW16" s="107"/>
      <c r="RQX16" s="107"/>
      <c r="RQY16" s="107"/>
      <c r="RQZ16" s="107"/>
      <c r="RRA16" s="107"/>
      <c r="RRB16" s="107"/>
      <c r="RRC16" s="107"/>
      <c r="RRD16" s="107"/>
      <c r="RRE16" s="107"/>
      <c r="RRF16" s="107"/>
      <c r="RRG16" s="107"/>
      <c r="RRH16" s="107"/>
      <c r="RRI16" s="107"/>
      <c r="RRJ16" s="107"/>
      <c r="RRK16" s="107"/>
      <c r="RRL16" s="107"/>
      <c r="RRM16" s="107"/>
      <c r="RRN16" s="107"/>
      <c r="RRO16" s="107"/>
      <c r="RRP16" s="107"/>
      <c r="RRQ16" s="107"/>
      <c r="RRR16" s="107"/>
      <c r="RRS16" s="107"/>
      <c r="RRT16" s="107"/>
      <c r="RRU16" s="107"/>
      <c r="RRV16" s="107"/>
      <c r="RRW16" s="107"/>
      <c r="RRX16" s="107"/>
      <c r="RRY16" s="107"/>
      <c r="RRZ16" s="107"/>
      <c r="RSA16" s="107"/>
      <c r="RSB16" s="107"/>
      <c r="RSC16" s="107"/>
      <c r="RSD16" s="107"/>
      <c r="RSE16" s="107"/>
      <c r="RSF16" s="107"/>
      <c r="RSG16" s="107"/>
      <c r="RSH16" s="107"/>
      <c r="RSI16" s="107"/>
      <c r="RSJ16" s="107"/>
      <c r="RSK16" s="107"/>
      <c r="RSL16" s="107"/>
      <c r="RSM16" s="107"/>
      <c r="RSN16" s="107"/>
      <c r="RSO16" s="107"/>
      <c r="RSP16" s="107"/>
      <c r="RSQ16" s="107"/>
      <c r="RSR16" s="107"/>
      <c r="RSS16" s="107"/>
      <c r="RST16" s="107"/>
      <c r="RSU16" s="107"/>
      <c r="RSV16" s="107"/>
      <c r="RSW16" s="107"/>
      <c r="RSX16" s="107"/>
      <c r="RSY16" s="107"/>
      <c r="RSZ16" s="107"/>
      <c r="RTA16" s="107"/>
      <c r="RTB16" s="107"/>
      <c r="RTC16" s="107"/>
      <c r="RTD16" s="107"/>
      <c r="RTE16" s="107"/>
      <c r="RTF16" s="107"/>
      <c r="RTG16" s="107"/>
      <c r="RTH16" s="107"/>
      <c r="RTI16" s="107"/>
      <c r="RTJ16" s="107"/>
      <c r="RTK16" s="107"/>
      <c r="RTL16" s="107"/>
      <c r="RTM16" s="107"/>
      <c r="RTN16" s="107"/>
      <c r="RTO16" s="107"/>
      <c r="RTP16" s="107"/>
      <c r="RTQ16" s="107"/>
      <c r="RTR16" s="107"/>
      <c r="RTS16" s="107"/>
      <c r="RTT16" s="107"/>
      <c r="RTU16" s="107"/>
      <c r="RTV16" s="107"/>
      <c r="RTW16" s="107"/>
      <c r="RTX16" s="107"/>
      <c r="RTY16" s="107"/>
      <c r="RTZ16" s="107"/>
      <c r="RUA16" s="107"/>
      <c r="RUB16" s="107"/>
      <c r="RUC16" s="107"/>
      <c r="RUD16" s="107"/>
      <c r="RUE16" s="107"/>
      <c r="RUF16" s="107"/>
      <c r="RUG16" s="107"/>
      <c r="RUH16" s="107"/>
      <c r="RUI16" s="107"/>
      <c r="RUJ16" s="107"/>
      <c r="RUK16" s="107"/>
      <c r="RUL16" s="107"/>
      <c r="RUM16" s="107"/>
      <c r="RUN16" s="107"/>
      <c r="RUO16" s="107"/>
      <c r="RUP16" s="107"/>
      <c r="RUQ16" s="107"/>
      <c r="RUR16" s="107"/>
      <c r="RUS16" s="107"/>
      <c r="RUT16" s="107"/>
      <c r="RUU16" s="107"/>
      <c r="RUV16" s="107"/>
      <c r="RUW16" s="107"/>
      <c r="RUX16" s="107"/>
      <c r="RUY16" s="107"/>
      <c r="RUZ16" s="107"/>
      <c r="RVA16" s="107"/>
      <c r="RVB16" s="107"/>
      <c r="RVC16" s="107"/>
      <c r="RVD16" s="107"/>
      <c r="RVE16" s="107"/>
      <c r="RVF16" s="107"/>
      <c r="RVG16" s="107"/>
      <c r="RVH16" s="107"/>
      <c r="RVI16" s="107"/>
      <c r="RVJ16" s="107"/>
      <c r="RVK16" s="107"/>
      <c r="RVL16" s="107"/>
      <c r="RVM16" s="107"/>
      <c r="RVN16" s="107"/>
      <c r="RVO16" s="107"/>
      <c r="RVP16" s="107"/>
      <c r="RVQ16" s="107"/>
      <c r="RVR16" s="107"/>
      <c r="RVS16" s="107"/>
      <c r="RVT16" s="107"/>
      <c r="RVU16" s="107"/>
      <c r="RVV16" s="107"/>
      <c r="RVW16" s="107"/>
      <c r="RVX16" s="107"/>
      <c r="RVY16" s="107"/>
      <c r="RVZ16" s="107"/>
      <c r="RWA16" s="107"/>
      <c r="RWB16" s="107"/>
      <c r="RWC16" s="107"/>
      <c r="RWD16" s="107"/>
      <c r="RWE16" s="107"/>
      <c r="RWF16" s="107"/>
      <c r="RWG16" s="107"/>
      <c r="RWH16" s="107"/>
      <c r="RWI16" s="107"/>
      <c r="RWJ16" s="107"/>
      <c r="RWK16" s="107"/>
      <c r="RWL16" s="107"/>
      <c r="RWM16" s="107"/>
      <c r="RWN16" s="107"/>
      <c r="RWO16" s="107"/>
      <c r="RWP16" s="107"/>
      <c r="RWQ16" s="107"/>
      <c r="RWR16" s="107"/>
      <c r="RWS16" s="107"/>
      <c r="RWT16" s="107"/>
      <c r="RWU16" s="107"/>
      <c r="RWV16" s="107"/>
      <c r="RWW16" s="107"/>
      <c r="RWX16" s="107"/>
      <c r="RWY16" s="107"/>
      <c r="RWZ16" s="107"/>
      <c r="RXA16" s="107"/>
      <c r="RXB16" s="107"/>
      <c r="RXC16" s="107"/>
      <c r="RXD16" s="107"/>
      <c r="RXE16" s="107"/>
      <c r="RXF16" s="107"/>
      <c r="RXG16" s="107"/>
      <c r="RXH16" s="107"/>
      <c r="RXI16" s="107"/>
      <c r="RXJ16" s="107"/>
      <c r="RXK16" s="107"/>
      <c r="RXL16" s="107"/>
      <c r="RXM16" s="107"/>
      <c r="RXN16" s="107"/>
      <c r="RXO16" s="107"/>
      <c r="RXP16" s="107"/>
      <c r="RXQ16" s="107"/>
      <c r="RXR16" s="107"/>
      <c r="RXS16" s="107"/>
      <c r="RXT16" s="107"/>
      <c r="RXU16" s="107"/>
      <c r="RXV16" s="107"/>
      <c r="RXW16" s="107"/>
      <c r="RXX16" s="107"/>
      <c r="RXY16" s="107"/>
      <c r="RXZ16" s="107"/>
      <c r="RYA16" s="107"/>
      <c r="RYB16" s="107"/>
      <c r="RYC16" s="107"/>
      <c r="RYD16" s="107"/>
      <c r="RYE16" s="107"/>
      <c r="RYF16" s="107"/>
      <c r="RYG16" s="107"/>
      <c r="RYH16" s="107"/>
      <c r="RYI16" s="107"/>
      <c r="RYJ16" s="107"/>
      <c r="RYK16" s="107"/>
      <c r="RYL16" s="107"/>
      <c r="RYM16" s="107"/>
      <c r="RYN16" s="107"/>
      <c r="RYO16" s="107"/>
      <c r="RYP16" s="107"/>
      <c r="RYQ16" s="107"/>
      <c r="RYR16" s="107"/>
      <c r="RYS16" s="107"/>
      <c r="RYT16" s="107"/>
      <c r="RYU16" s="107"/>
      <c r="RYV16" s="107"/>
      <c r="RYW16" s="107"/>
      <c r="RYX16" s="107"/>
      <c r="RYY16" s="107"/>
      <c r="RYZ16" s="107"/>
      <c r="RZA16" s="107"/>
      <c r="RZB16" s="107"/>
      <c r="RZC16" s="107"/>
      <c r="RZD16" s="107"/>
      <c r="RZE16" s="107"/>
      <c r="RZF16" s="107"/>
      <c r="RZG16" s="107"/>
      <c r="RZH16" s="107"/>
      <c r="RZI16" s="107"/>
      <c r="RZJ16" s="107"/>
      <c r="RZK16" s="107"/>
      <c r="RZL16" s="107"/>
      <c r="RZM16" s="107"/>
      <c r="RZN16" s="107"/>
      <c r="RZO16" s="107"/>
      <c r="RZP16" s="107"/>
      <c r="RZQ16" s="107"/>
      <c r="RZR16" s="107"/>
      <c r="RZS16" s="107"/>
      <c r="RZT16" s="107"/>
      <c r="RZU16" s="107"/>
      <c r="RZV16" s="107"/>
      <c r="RZW16" s="107"/>
      <c r="RZX16" s="107"/>
      <c r="RZY16" s="107"/>
      <c r="RZZ16" s="107"/>
      <c r="SAA16" s="107"/>
      <c r="SAB16" s="107"/>
      <c r="SAC16" s="107"/>
      <c r="SAD16" s="107"/>
      <c r="SAE16" s="107"/>
      <c r="SAF16" s="107"/>
      <c r="SAG16" s="107"/>
      <c r="SAH16" s="107"/>
      <c r="SAI16" s="107"/>
      <c r="SAJ16" s="107"/>
      <c r="SAK16" s="107"/>
      <c r="SAL16" s="107"/>
      <c r="SAM16" s="107"/>
      <c r="SAN16" s="107"/>
      <c r="SAO16" s="107"/>
      <c r="SAP16" s="107"/>
      <c r="SAQ16" s="107"/>
      <c r="SAR16" s="107"/>
      <c r="SAS16" s="107"/>
      <c r="SAT16" s="107"/>
      <c r="SAU16" s="107"/>
      <c r="SAV16" s="107"/>
      <c r="SAW16" s="107"/>
      <c r="SAX16" s="107"/>
      <c r="SAY16" s="107"/>
      <c r="SAZ16" s="107"/>
      <c r="SBA16" s="107"/>
      <c r="SBB16" s="107"/>
      <c r="SBC16" s="107"/>
      <c r="SBD16" s="107"/>
      <c r="SBE16" s="107"/>
      <c r="SBF16" s="107"/>
      <c r="SBG16" s="107"/>
      <c r="SBH16" s="107"/>
      <c r="SBI16" s="107"/>
      <c r="SBJ16" s="107"/>
      <c r="SBK16" s="107"/>
      <c r="SBL16" s="107"/>
      <c r="SBM16" s="107"/>
      <c r="SBN16" s="107"/>
      <c r="SBO16" s="107"/>
      <c r="SBP16" s="107"/>
      <c r="SBQ16" s="107"/>
      <c r="SBR16" s="107"/>
      <c r="SBS16" s="107"/>
      <c r="SBT16" s="107"/>
      <c r="SBU16" s="107"/>
      <c r="SBV16" s="107"/>
      <c r="SBW16" s="107"/>
      <c r="SBX16" s="107"/>
      <c r="SBY16" s="107"/>
      <c r="SBZ16" s="107"/>
      <c r="SCA16" s="107"/>
      <c r="SCB16" s="107"/>
      <c r="SCC16" s="107"/>
      <c r="SCD16" s="107"/>
      <c r="SCE16" s="107"/>
      <c r="SCF16" s="107"/>
      <c r="SCG16" s="107"/>
      <c r="SCH16" s="107"/>
      <c r="SCI16" s="107"/>
      <c r="SCJ16" s="107"/>
      <c r="SCK16" s="107"/>
      <c r="SCL16" s="107"/>
      <c r="SCM16" s="107"/>
      <c r="SCN16" s="107"/>
      <c r="SCO16" s="107"/>
      <c r="SCP16" s="107"/>
      <c r="SCQ16" s="107"/>
      <c r="SCR16" s="107"/>
      <c r="SCS16" s="107"/>
      <c r="SCT16" s="107"/>
      <c r="SCU16" s="107"/>
      <c r="SCV16" s="107"/>
      <c r="SCW16" s="107"/>
      <c r="SCX16" s="107"/>
      <c r="SCY16" s="107"/>
      <c r="SCZ16" s="107"/>
      <c r="SDA16" s="107"/>
      <c r="SDB16" s="107"/>
      <c r="SDC16" s="107"/>
      <c r="SDD16" s="107"/>
      <c r="SDE16" s="107"/>
      <c r="SDF16" s="107"/>
      <c r="SDG16" s="107"/>
      <c r="SDH16" s="107"/>
      <c r="SDI16" s="107"/>
      <c r="SDJ16" s="107"/>
      <c r="SDK16" s="107"/>
      <c r="SDL16" s="107"/>
      <c r="SDM16" s="107"/>
      <c r="SDN16" s="107"/>
      <c r="SDO16" s="107"/>
      <c r="SDP16" s="107"/>
      <c r="SDQ16" s="107"/>
      <c r="SDR16" s="107"/>
      <c r="SDS16" s="107"/>
      <c r="SDT16" s="107"/>
      <c r="SDU16" s="107"/>
      <c r="SDV16" s="107"/>
      <c r="SDW16" s="107"/>
      <c r="SDX16" s="107"/>
      <c r="SDY16" s="107"/>
      <c r="SDZ16" s="107"/>
      <c r="SEA16" s="107"/>
      <c r="SEB16" s="107"/>
      <c r="SEC16" s="107"/>
      <c r="SED16" s="107"/>
      <c r="SEE16" s="107"/>
      <c r="SEF16" s="107"/>
      <c r="SEG16" s="107"/>
      <c r="SEH16" s="107"/>
      <c r="SEI16" s="107"/>
      <c r="SEJ16" s="107"/>
      <c r="SEK16" s="107"/>
      <c r="SEL16" s="107"/>
      <c r="SEM16" s="107"/>
      <c r="SEN16" s="107"/>
      <c r="SEO16" s="107"/>
      <c r="SEP16" s="107"/>
      <c r="SEQ16" s="107"/>
      <c r="SER16" s="107"/>
      <c r="SES16" s="107"/>
      <c r="SET16" s="107"/>
      <c r="SEU16" s="107"/>
      <c r="SEV16" s="107"/>
      <c r="SEW16" s="107"/>
      <c r="SEX16" s="107"/>
      <c r="SEY16" s="107"/>
      <c r="SEZ16" s="107"/>
      <c r="SFA16" s="107"/>
      <c r="SFB16" s="107"/>
      <c r="SFC16" s="107"/>
      <c r="SFD16" s="107"/>
      <c r="SFE16" s="107"/>
      <c r="SFF16" s="107"/>
      <c r="SFG16" s="107"/>
      <c r="SFH16" s="107"/>
      <c r="SFI16" s="107"/>
      <c r="SFJ16" s="107"/>
      <c r="SFK16" s="107"/>
      <c r="SFL16" s="107"/>
      <c r="SFM16" s="107"/>
      <c r="SFN16" s="107"/>
      <c r="SFO16" s="107"/>
      <c r="SFP16" s="107"/>
      <c r="SFQ16" s="107"/>
      <c r="SFR16" s="107"/>
      <c r="SFS16" s="107"/>
      <c r="SFT16" s="107"/>
      <c r="SFU16" s="107"/>
      <c r="SFV16" s="107"/>
      <c r="SFW16" s="107"/>
      <c r="SFX16" s="107"/>
      <c r="SFY16" s="107"/>
      <c r="SFZ16" s="107"/>
      <c r="SGA16" s="107"/>
      <c r="SGB16" s="107"/>
      <c r="SGC16" s="107"/>
      <c r="SGD16" s="107"/>
      <c r="SGE16" s="107"/>
      <c r="SGF16" s="107"/>
      <c r="SGG16" s="107"/>
      <c r="SGH16" s="107"/>
      <c r="SGI16" s="107"/>
      <c r="SGJ16" s="107"/>
      <c r="SGK16" s="107"/>
      <c r="SGL16" s="107"/>
      <c r="SGM16" s="107"/>
      <c r="SGN16" s="107"/>
      <c r="SGO16" s="107"/>
      <c r="SGP16" s="107"/>
      <c r="SGQ16" s="107"/>
      <c r="SGR16" s="107"/>
      <c r="SGS16" s="107"/>
      <c r="SGT16" s="107"/>
      <c r="SGU16" s="107"/>
      <c r="SGV16" s="107"/>
      <c r="SGW16" s="107"/>
      <c r="SGX16" s="107"/>
      <c r="SGY16" s="107"/>
      <c r="SGZ16" s="107"/>
      <c r="SHA16" s="107"/>
      <c r="SHB16" s="107"/>
      <c r="SHC16" s="107"/>
      <c r="SHD16" s="107"/>
      <c r="SHE16" s="107"/>
      <c r="SHF16" s="107"/>
      <c r="SHG16" s="107"/>
      <c r="SHH16" s="107"/>
      <c r="SHI16" s="107"/>
      <c r="SHJ16" s="107"/>
      <c r="SHK16" s="107"/>
      <c r="SHL16" s="107"/>
      <c r="SHM16" s="107"/>
      <c r="SHN16" s="107"/>
      <c r="SHO16" s="107"/>
      <c r="SHP16" s="107"/>
      <c r="SHQ16" s="107"/>
      <c r="SHR16" s="107"/>
      <c r="SHS16" s="107"/>
      <c r="SHT16" s="107"/>
      <c r="SHU16" s="107"/>
      <c r="SHV16" s="107"/>
      <c r="SHW16" s="107"/>
      <c r="SHX16" s="107"/>
      <c r="SHY16" s="107"/>
      <c r="SHZ16" s="107"/>
      <c r="SIA16" s="107"/>
      <c r="SIB16" s="107"/>
      <c r="SIC16" s="107"/>
      <c r="SID16" s="107"/>
      <c r="SIE16" s="107"/>
      <c r="SIF16" s="107"/>
      <c r="SIG16" s="107"/>
      <c r="SIH16" s="107"/>
      <c r="SII16" s="107"/>
      <c r="SIJ16" s="107"/>
      <c r="SIK16" s="107"/>
      <c r="SIL16" s="107"/>
      <c r="SIM16" s="107"/>
      <c r="SIN16" s="107"/>
      <c r="SIO16" s="107"/>
      <c r="SIP16" s="107"/>
      <c r="SIQ16" s="107"/>
      <c r="SIR16" s="107"/>
      <c r="SIS16" s="107"/>
      <c r="SIT16" s="107"/>
      <c r="SIU16" s="107"/>
      <c r="SIV16" s="107"/>
      <c r="SIW16" s="107"/>
      <c r="SIX16" s="107"/>
      <c r="SIY16" s="107"/>
      <c r="SIZ16" s="107"/>
      <c r="SJA16" s="107"/>
      <c r="SJB16" s="107"/>
      <c r="SJC16" s="107"/>
      <c r="SJD16" s="107"/>
      <c r="SJE16" s="107"/>
      <c r="SJF16" s="107"/>
      <c r="SJG16" s="107"/>
      <c r="SJH16" s="107"/>
      <c r="SJI16" s="107"/>
      <c r="SJJ16" s="107"/>
      <c r="SJK16" s="107"/>
      <c r="SJL16" s="107"/>
      <c r="SJM16" s="107"/>
      <c r="SJN16" s="107"/>
      <c r="SJO16" s="107"/>
      <c r="SJP16" s="107"/>
      <c r="SJQ16" s="107"/>
      <c r="SJR16" s="107"/>
      <c r="SJS16" s="107"/>
      <c r="SJT16" s="107"/>
      <c r="SJU16" s="107"/>
      <c r="SJV16" s="107"/>
      <c r="SJW16" s="107"/>
      <c r="SJX16" s="107"/>
      <c r="SJY16" s="107"/>
      <c r="SJZ16" s="107"/>
      <c r="SKA16" s="107"/>
      <c r="SKB16" s="107"/>
      <c r="SKC16" s="107"/>
      <c r="SKD16" s="107"/>
      <c r="SKE16" s="107"/>
      <c r="SKF16" s="107"/>
      <c r="SKG16" s="107"/>
      <c r="SKH16" s="107"/>
      <c r="SKI16" s="107"/>
      <c r="SKJ16" s="107"/>
      <c r="SKK16" s="107"/>
      <c r="SKL16" s="107"/>
      <c r="SKM16" s="107"/>
      <c r="SKN16" s="107"/>
      <c r="SKO16" s="107"/>
      <c r="SKP16" s="107"/>
      <c r="SKQ16" s="107"/>
      <c r="SKR16" s="107"/>
      <c r="SKS16" s="107"/>
      <c r="SKT16" s="107"/>
      <c r="SKU16" s="107"/>
      <c r="SKV16" s="107"/>
      <c r="SKW16" s="107"/>
      <c r="SKX16" s="107"/>
      <c r="SKY16" s="107"/>
      <c r="SKZ16" s="107"/>
      <c r="SLA16" s="107"/>
      <c r="SLB16" s="107"/>
      <c r="SLC16" s="107"/>
      <c r="SLD16" s="107"/>
      <c r="SLE16" s="107"/>
      <c r="SLF16" s="107"/>
      <c r="SLG16" s="107"/>
      <c r="SLH16" s="107"/>
      <c r="SLI16" s="107"/>
      <c r="SLJ16" s="107"/>
      <c r="SLK16" s="107"/>
      <c r="SLL16" s="107"/>
      <c r="SLM16" s="107"/>
      <c r="SLN16" s="107"/>
      <c r="SLO16" s="107"/>
      <c r="SLP16" s="107"/>
      <c r="SLQ16" s="107"/>
      <c r="SLR16" s="107"/>
      <c r="SLS16" s="107"/>
      <c r="SLT16" s="107"/>
      <c r="SLU16" s="107"/>
      <c r="SLV16" s="107"/>
      <c r="SLW16" s="107"/>
      <c r="SLX16" s="107"/>
      <c r="SLY16" s="107"/>
      <c r="SLZ16" s="107"/>
      <c r="SMA16" s="107"/>
      <c r="SMB16" s="107"/>
      <c r="SMC16" s="107"/>
      <c r="SMD16" s="107"/>
      <c r="SME16" s="107"/>
      <c r="SMF16" s="107"/>
      <c r="SMG16" s="107"/>
      <c r="SMH16" s="107"/>
      <c r="SMI16" s="107"/>
      <c r="SMJ16" s="107"/>
      <c r="SMK16" s="107"/>
      <c r="SML16" s="107"/>
      <c r="SMM16" s="107"/>
      <c r="SMN16" s="107"/>
      <c r="SMO16" s="107"/>
      <c r="SMP16" s="107"/>
      <c r="SMQ16" s="107"/>
      <c r="SMR16" s="107"/>
      <c r="SMS16" s="107"/>
      <c r="SMT16" s="107"/>
      <c r="SMU16" s="107"/>
      <c r="SMV16" s="107"/>
      <c r="SMW16" s="107"/>
      <c r="SMX16" s="107"/>
      <c r="SMY16" s="107"/>
      <c r="SMZ16" s="107"/>
      <c r="SNA16" s="107"/>
      <c r="SNB16" s="107"/>
      <c r="SNC16" s="107"/>
      <c r="SND16" s="107"/>
      <c r="SNE16" s="107"/>
      <c r="SNF16" s="107"/>
      <c r="SNG16" s="107"/>
      <c r="SNH16" s="107"/>
      <c r="SNI16" s="107"/>
      <c r="SNJ16" s="107"/>
      <c r="SNK16" s="107"/>
      <c r="SNL16" s="107"/>
      <c r="SNM16" s="107"/>
      <c r="SNN16" s="107"/>
      <c r="SNO16" s="107"/>
      <c r="SNP16" s="107"/>
      <c r="SNQ16" s="107"/>
      <c r="SNR16" s="107"/>
      <c r="SNS16" s="107"/>
      <c r="SNT16" s="107"/>
      <c r="SNU16" s="107"/>
      <c r="SNV16" s="107"/>
      <c r="SNW16" s="107"/>
      <c r="SNX16" s="107"/>
      <c r="SNY16" s="107"/>
      <c r="SNZ16" s="107"/>
      <c r="SOA16" s="107"/>
      <c r="SOB16" s="107"/>
      <c r="SOC16" s="107"/>
      <c r="SOD16" s="107"/>
      <c r="SOE16" s="107"/>
      <c r="SOF16" s="107"/>
      <c r="SOG16" s="107"/>
      <c r="SOH16" s="107"/>
      <c r="SOI16" s="107"/>
      <c r="SOJ16" s="107"/>
      <c r="SOK16" s="107"/>
      <c r="SOL16" s="107"/>
      <c r="SOM16" s="107"/>
      <c r="SON16" s="107"/>
      <c r="SOO16" s="107"/>
      <c r="SOP16" s="107"/>
      <c r="SOQ16" s="107"/>
      <c r="SOR16" s="107"/>
      <c r="SOS16" s="107"/>
      <c r="SOT16" s="107"/>
      <c r="SOU16" s="107"/>
      <c r="SOV16" s="107"/>
      <c r="SOW16" s="107"/>
      <c r="SOX16" s="107"/>
      <c r="SOY16" s="107"/>
      <c r="SOZ16" s="107"/>
      <c r="SPA16" s="107"/>
      <c r="SPB16" s="107"/>
      <c r="SPC16" s="107"/>
      <c r="SPD16" s="107"/>
      <c r="SPE16" s="107"/>
      <c r="SPF16" s="107"/>
      <c r="SPG16" s="107"/>
      <c r="SPH16" s="107"/>
      <c r="SPI16" s="107"/>
      <c r="SPJ16" s="107"/>
      <c r="SPK16" s="107"/>
      <c r="SPL16" s="107"/>
      <c r="SPM16" s="107"/>
      <c r="SPN16" s="107"/>
      <c r="SPO16" s="107"/>
      <c r="SPP16" s="107"/>
      <c r="SPQ16" s="107"/>
      <c r="SPR16" s="107"/>
      <c r="SPS16" s="107"/>
      <c r="SPT16" s="107"/>
      <c r="SPU16" s="107"/>
      <c r="SPV16" s="107"/>
      <c r="SPW16" s="107"/>
      <c r="SPX16" s="107"/>
      <c r="SPY16" s="107"/>
      <c r="SPZ16" s="107"/>
      <c r="SQA16" s="107"/>
      <c r="SQB16" s="107"/>
      <c r="SQC16" s="107"/>
      <c r="SQD16" s="107"/>
      <c r="SQE16" s="107"/>
      <c r="SQF16" s="107"/>
      <c r="SQG16" s="107"/>
      <c r="SQH16" s="107"/>
      <c r="SQI16" s="107"/>
      <c r="SQJ16" s="107"/>
      <c r="SQK16" s="107"/>
      <c r="SQL16" s="107"/>
      <c r="SQM16" s="107"/>
      <c r="SQN16" s="107"/>
      <c r="SQO16" s="107"/>
      <c r="SQP16" s="107"/>
      <c r="SQQ16" s="107"/>
      <c r="SQR16" s="107"/>
      <c r="SQS16" s="107"/>
      <c r="SQT16" s="107"/>
      <c r="SQU16" s="107"/>
      <c r="SQV16" s="107"/>
      <c r="SQW16" s="107"/>
      <c r="SQX16" s="107"/>
      <c r="SQY16" s="107"/>
      <c r="SQZ16" s="107"/>
      <c r="SRA16" s="107"/>
      <c r="SRB16" s="107"/>
      <c r="SRC16" s="107"/>
      <c r="SRD16" s="107"/>
      <c r="SRE16" s="107"/>
      <c r="SRF16" s="107"/>
      <c r="SRG16" s="107"/>
      <c r="SRH16" s="107"/>
      <c r="SRI16" s="107"/>
      <c r="SRJ16" s="107"/>
      <c r="SRK16" s="107"/>
      <c r="SRL16" s="107"/>
      <c r="SRM16" s="107"/>
      <c r="SRN16" s="107"/>
      <c r="SRO16" s="107"/>
      <c r="SRP16" s="107"/>
      <c r="SRQ16" s="107"/>
      <c r="SRR16" s="107"/>
      <c r="SRS16" s="107"/>
      <c r="SRT16" s="107"/>
      <c r="SRU16" s="107"/>
      <c r="SRV16" s="107"/>
      <c r="SRW16" s="107"/>
      <c r="SRX16" s="107"/>
      <c r="SRY16" s="107"/>
      <c r="SRZ16" s="107"/>
      <c r="SSA16" s="107"/>
      <c r="SSB16" s="107"/>
      <c r="SSC16" s="107"/>
      <c r="SSD16" s="107"/>
      <c r="SSE16" s="107"/>
      <c r="SSF16" s="107"/>
      <c r="SSG16" s="107"/>
      <c r="SSH16" s="107"/>
      <c r="SSI16" s="107"/>
      <c r="SSJ16" s="107"/>
      <c r="SSK16" s="107"/>
      <c r="SSL16" s="107"/>
      <c r="SSM16" s="107"/>
      <c r="SSN16" s="107"/>
      <c r="SSO16" s="107"/>
      <c r="SSP16" s="107"/>
      <c r="SSQ16" s="107"/>
      <c r="SSR16" s="107"/>
      <c r="SSS16" s="107"/>
      <c r="SST16" s="107"/>
      <c r="SSU16" s="107"/>
      <c r="SSV16" s="107"/>
      <c r="SSW16" s="107"/>
      <c r="SSX16" s="107"/>
      <c r="SSY16" s="107"/>
      <c r="SSZ16" s="107"/>
      <c r="STA16" s="107"/>
      <c r="STB16" s="107"/>
      <c r="STC16" s="107"/>
      <c r="STD16" s="107"/>
      <c r="STE16" s="107"/>
      <c r="STF16" s="107"/>
      <c r="STG16" s="107"/>
      <c r="STH16" s="107"/>
      <c r="STI16" s="107"/>
      <c r="STJ16" s="107"/>
      <c r="STK16" s="107"/>
      <c r="STL16" s="107"/>
      <c r="STM16" s="107"/>
      <c r="STN16" s="107"/>
      <c r="STO16" s="107"/>
      <c r="STP16" s="107"/>
      <c r="STQ16" s="107"/>
      <c r="STR16" s="107"/>
      <c r="STS16" s="107"/>
      <c r="STT16" s="107"/>
      <c r="STU16" s="107"/>
      <c r="STV16" s="107"/>
      <c r="STW16" s="107"/>
      <c r="STX16" s="107"/>
      <c r="STY16" s="107"/>
      <c r="STZ16" s="107"/>
      <c r="SUA16" s="107"/>
      <c r="SUB16" s="107"/>
      <c r="SUC16" s="107"/>
      <c r="SUD16" s="107"/>
      <c r="SUE16" s="107"/>
      <c r="SUF16" s="107"/>
      <c r="SUG16" s="107"/>
      <c r="SUH16" s="107"/>
      <c r="SUI16" s="107"/>
      <c r="SUJ16" s="107"/>
      <c r="SUK16" s="107"/>
      <c r="SUL16" s="107"/>
      <c r="SUM16" s="107"/>
      <c r="SUN16" s="107"/>
      <c r="SUO16" s="107"/>
      <c r="SUP16" s="107"/>
      <c r="SUQ16" s="107"/>
      <c r="SUR16" s="107"/>
      <c r="SUS16" s="107"/>
      <c r="SUT16" s="107"/>
      <c r="SUU16" s="107"/>
      <c r="SUV16" s="107"/>
      <c r="SUW16" s="107"/>
      <c r="SUX16" s="107"/>
      <c r="SUY16" s="107"/>
      <c r="SUZ16" s="107"/>
      <c r="SVA16" s="107"/>
      <c r="SVB16" s="107"/>
      <c r="SVC16" s="107"/>
      <c r="SVD16" s="107"/>
      <c r="SVE16" s="107"/>
      <c r="SVF16" s="107"/>
      <c r="SVG16" s="107"/>
      <c r="SVH16" s="107"/>
      <c r="SVI16" s="107"/>
      <c r="SVJ16" s="107"/>
      <c r="SVK16" s="107"/>
      <c r="SVL16" s="107"/>
      <c r="SVM16" s="107"/>
      <c r="SVN16" s="107"/>
      <c r="SVO16" s="107"/>
      <c r="SVP16" s="107"/>
      <c r="SVQ16" s="107"/>
      <c r="SVR16" s="107"/>
      <c r="SVS16" s="107"/>
      <c r="SVT16" s="107"/>
      <c r="SVU16" s="107"/>
      <c r="SVV16" s="107"/>
      <c r="SVW16" s="107"/>
      <c r="SVX16" s="107"/>
      <c r="SVY16" s="107"/>
      <c r="SVZ16" s="107"/>
      <c r="SWA16" s="107"/>
      <c r="SWB16" s="107"/>
      <c r="SWC16" s="107"/>
      <c r="SWD16" s="107"/>
      <c r="SWE16" s="107"/>
      <c r="SWF16" s="107"/>
      <c r="SWG16" s="107"/>
      <c r="SWH16" s="107"/>
      <c r="SWI16" s="107"/>
      <c r="SWJ16" s="107"/>
      <c r="SWK16" s="107"/>
      <c r="SWL16" s="107"/>
      <c r="SWM16" s="107"/>
      <c r="SWN16" s="107"/>
      <c r="SWO16" s="107"/>
      <c r="SWP16" s="107"/>
      <c r="SWQ16" s="107"/>
      <c r="SWR16" s="107"/>
      <c r="SWS16" s="107"/>
      <c r="SWT16" s="107"/>
      <c r="SWU16" s="107"/>
      <c r="SWV16" s="107"/>
      <c r="SWW16" s="107"/>
      <c r="SWX16" s="107"/>
      <c r="SWY16" s="107"/>
      <c r="SWZ16" s="107"/>
      <c r="SXA16" s="107"/>
      <c r="SXB16" s="107"/>
      <c r="SXC16" s="107"/>
      <c r="SXD16" s="107"/>
      <c r="SXE16" s="107"/>
      <c r="SXF16" s="107"/>
      <c r="SXG16" s="107"/>
      <c r="SXH16" s="107"/>
      <c r="SXI16" s="107"/>
      <c r="SXJ16" s="107"/>
      <c r="SXK16" s="107"/>
      <c r="SXL16" s="107"/>
      <c r="SXM16" s="107"/>
      <c r="SXN16" s="107"/>
      <c r="SXO16" s="107"/>
      <c r="SXP16" s="107"/>
      <c r="SXQ16" s="107"/>
      <c r="SXR16" s="107"/>
      <c r="SXS16" s="107"/>
      <c r="SXT16" s="107"/>
      <c r="SXU16" s="107"/>
      <c r="SXV16" s="107"/>
      <c r="SXW16" s="107"/>
      <c r="SXX16" s="107"/>
      <c r="SXY16" s="107"/>
      <c r="SXZ16" s="107"/>
      <c r="SYA16" s="107"/>
      <c r="SYB16" s="107"/>
      <c r="SYC16" s="107"/>
      <c r="SYD16" s="107"/>
      <c r="SYE16" s="107"/>
      <c r="SYF16" s="107"/>
      <c r="SYG16" s="107"/>
      <c r="SYH16" s="107"/>
      <c r="SYI16" s="107"/>
      <c r="SYJ16" s="107"/>
      <c r="SYK16" s="107"/>
      <c r="SYL16" s="107"/>
      <c r="SYM16" s="107"/>
      <c r="SYN16" s="107"/>
      <c r="SYO16" s="107"/>
      <c r="SYP16" s="107"/>
      <c r="SYQ16" s="107"/>
      <c r="SYR16" s="107"/>
      <c r="SYS16" s="107"/>
      <c r="SYT16" s="107"/>
      <c r="SYU16" s="107"/>
      <c r="SYV16" s="107"/>
      <c r="SYW16" s="107"/>
      <c r="SYX16" s="107"/>
      <c r="SYY16" s="107"/>
      <c r="SYZ16" s="107"/>
      <c r="SZA16" s="107"/>
      <c r="SZB16" s="107"/>
      <c r="SZC16" s="107"/>
      <c r="SZD16" s="107"/>
      <c r="SZE16" s="107"/>
      <c r="SZF16" s="107"/>
      <c r="SZG16" s="107"/>
      <c r="SZH16" s="107"/>
      <c r="SZI16" s="107"/>
      <c r="SZJ16" s="107"/>
      <c r="SZK16" s="107"/>
      <c r="SZL16" s="107"/>
      <c r="SZM16" s="107"/>
      <c r="SZN16" s="107"/>
      <c r="SZO16" s="107"/>
      <c r="SZP16" s="107"/>
      <c r="SZQ16" s="107"/>
      <c r="SZR16" s="107"/>
      <c r="SZS16" s="107"/>
      <c r="SZT16" s="107"/>
      <c r="SZU16" s="107"/>
      <c r="SZV16" s="107"/>
      <c r="SZW16" s="107"/>
      <c r="SZX16" s="107"/>
      <c r="SZY16" s="107"/>
      <c r="SZZ16" s="107"/>
      <c r="TAA16" s="107"/>
      <c r="TAB16" s="107"/>
      <c r="TAC16" s="107"/>
      <c r="TAD16" s="107"/>
      <c r="TAE16" s="107"/>
      <c r="TAF16" s="107"/>
      <c r="TAG16" s="107"/>
      <c r="TAH16" s="107"/>
      <c r="TAI16" s="107"/>
      <c r="TAJ16" s="107"/>
      <c r="TAK16" s="107"/>
      <c r="TAL16" s="107"/>
      <c r="TAM16" s="107"/>
      <c r="TAN16" s="107"/>
      <c r="TAO16" s="107"/>
      <c r="TAP16" s="107"/>
      <c r="TAQ16" s="107"/>
      <c r="TAR16" s="107"/>
      <c r="TAS16" s="107"/>
      <c r="TAT16" s="107"/>
      <c r="TAU16" s="107"/>
      <c r="TAV16" s="107"/>
      <c r="TAW16" s="107"/>
      <c r="TAX16" s="107"/>
      <c r="TAY16" s="107"/>
      <c r="TAZ16" s="107"/>
      <c r="TBA16" s="107"/>
      <c r="TBB16" s="107"/>
      <c r="TBC16" s="107"/>
      <c r="TBD16" s="107"/>
      <c r="TBE16" s="107"/>
      <c r="TBF16" s="107"/>
      <c r="TBG16" s="107"/>
      <c r="TBH16" s="107"/>
      <c r="TBI16" s="107"/>
      <c r="TBJ16" s="107"/>
      <c r="TBK16" s="107"/>
      <c r="TBL16" s="107"/>
      <c r="TBM16" s="107"/>
      <c r="TBN16" s="107"/>
      <c r="TBO16" s="107"/>
      <c r="TBP16" s="107"/>
      <c r="TBQ16" s="107"/>
      <c r="TBR16" s="107"/>
      <c r="TBS16" s="107"/>
      <c r="TBT16" s="107"/>
      <c r="TBU16" s="107"/>
      <c r="TBV16" s="107"/>
      <c r="TBW16" s="107"/>
      <c r="TBX16" s="107"/>
      <c r="TBY16" s="107"/>
      <c r="TBZ16" s="107"/>
      <c r="TCA16" s="107"/>
      <c r="TCB16" s="107"/>
      <c r="TCC16" s="107"/>
      <c r="TCD16" s="107"/>
      <c r="TCE16" s="107"/>
      <c r="TCF16" s="107"/>
      <c r="TCG16" s="107"/>
      <c r="TCH16" s="107"/>
      <c r="TCI16" s="107"/>
      <c r="TCJ16" s="107"/>
      <c r="TCK16" s="107"/>
      <c r="TCL16" s="107"/>
      <c r="TCM16" s="107"/>
      <c r="TCN16" s="107"/>
      <c r="TCO16" s="107"/>
      <c r="TCP16" s="107"/>
      <c r="TCQ16" s="107"/>
      <c r="TCR16" s="107"/>
      <c r="TCS16" s="107"/>
      <c r="TCT16" s="107"/>
      <c r="TCU16" s="107"/>
      <c r="TCV16" s="107"/>
      <c r="TCW16" s="107"/>
      <c r="TCX16" s="107"/>
      <c r="TCY16" s="107"/>
      <c r="TCZ16" s="107"/>
      <c r="TDA16" s="107"/>
      <c r="TDB16" s="107"/>
      <c r="TDC16" s="107"/>
      <c r="TDD16" s="107"/>
      <c r="TDE16" s="107"/>
      <c r="TDF16" s="107"/>
      <c r="TDG16" s="107"/>
      <c r="TDH16" s="107"/>
      <c r="TDI16" s="107"/>
      <c r="TDJ16" s="107"/>
      <c r="TDK16" s="107"/>
      <c r="TDL16" s="107"/>
      <c r="TDM16" s="107"/>
      <c r="TDN16" s="107"/>
      <c r="TDO16" s="107"/>
      <c r="TDP16" s="107"/>
      <c r="TDQ16" s="107"/>
      <c r="TDR16" s="107"/>
      <c r="TDS16" s="107"/>
      <c r="TDT16" s="107"/>
      <c r="TDU16" s="107"/>
      <c r="TDV16" s="107"/>
      <c r="TDW16" s="107"/>
      <c r="TDX16" s="107"/>
      <c r="TDY16" s="107"/>
      <c r="TDZ16" s="107"/>
      <c r="TEA16" s="107"/>
      <c r="TEB16" s="107"/>
      <c r="TEC16" s="107"/>
      <c r="TED16" s="107"/>
      <c r="TEE16" s="107"/>
      <c r="TEF16" s="107"/>
      <c r="TEG16" s="107"/>
      <c r="TEH16" s="107"/>
      <c r="TEI16" s="107"/>
      <c r="TEJ16" s="107"/>
      <c r="TEK16" s="107"/>
      <c r="TEL16" s="107"/>
      <c r="TEM16" s="107"/>
      <c r="TEN16" s="107"/>
      <c r="TEO16" s="107"/>
      <c r="TEP16" s="107"/>
      <c r="TEQ16" s="107"/>
      <c r="TER16" s="107"/>
      <c r="TES16" s="107"/>
      <c r="TET16" s="107"/>
      <c r="TEU16" s="107"/>
      <c r="TEV16" s="107"/>
      <c r="TEW16" s="107"/>
      <c r="TEX16" s="107"/>
      <c r="TEY16" s="107"/>
      <c r="TEZ16" s="107"/>
      <c r="TFA16" s="107"/>
      <c r="TFB16" s="107"/>
      <c r="TFC16" s="107"/>
      <c r="TFD16" s="107"/>
      <c r="TFE16" s="107"/>
      <c r="TFF16" s="107"/>
      <c r="TFG16" s="107"/>
      <c r="TFH16" s="107"/>
      <c r="TFI16" s="107"/>
      <c r="TFJ16" s="107"/>
      <c r="TFK16" s="107"/>
      <c r="TFL16" s="107"/>
      <c r="TFM16" s="107"/>
      <c r="TFN16" s="107"/>
      <c r="TFO16" s="107"/>
      <c r="TFP16" s="107"/>
      <c r="TFQ16" s="107"/>
      <c r="TFR16" s="107"/>
      <c r="TFS16" s="107"/>
      <c r="TFT16" s="107"/>
      <c r="TFU16" s="107"/>
      <c r="TFV16" s="107"/>
      <c r="TFW16" s="107"/>
      <c r="TFX16" s="107"/>
      <c r="TFY16" s="107"/>
      <c r="TFZ16" s="107"/>
      <c r="TGA16" s="107"/>
      <c r="TGB16" s="107"/>
      <c r="TGC16" s="107"/>
      <c r="TGD16" s="107"/>
      <c r="TGE16" s="107"/>
      <c r="TGF16" s="107"/>
      <c r="TGG16" s="107"/>
      <c r="TGH16" s="107"/>
      <c r="TGI16" s="107"/>
      <c r="TGJ16" s="107"/>
      <c r="TGK16" s="107"/>
      <c r="TGL16" s="107"/>
      <c r="TGM16" s="107"/>
      <c r="TGN16" s="107"/>
      <c r="TGO16" s="107"/>
      <c r="TGP16" s="107"/>
      <c r="TGQ16" s="107"/>
      <c r="TGR16" s="107"/>
      <c r="TGS16" s="107"/>
      <c r="TGT16" s="107"/>
      <c r="TGU16" s="107"/>
      <c r="TGV16" s="107"/>
      <c r="TGW16" s="107"/>
      <c r="TGX16" s="107"/>
      <c r="TGY16" s="107"/>
      <c r="TGZ16" s="107"/>
      <c r="THA16" s="107"/>
      <c r="THB16" s="107"/>
      <c r="THC16" s="107"/>
      <c r="THD16" s="107"/>
      <c r="THE16" s="107"/>
      <c r="THF16" s="107"/>
      <c r="THG16" s="107"/>
      <c r="THH16" s="107"/>
      <c r="THI16" s="107"/>
      <c r="THJ16" s="107"/>
      <c r="THK16" s="107"/>
      <c r="THL16" s="107"/>
      <c r="THM16" s="107"/>
      <c r="THN16" s="107"/>
      <c r="THO16" s="107"/>
      <c r="THP16" s="107"/>
      <c r="THQ16" s="107"/>
      <c r="THR16" s="107"/>
      <c r="THS16" s="107"/>
      <c r="THT16" s="107"/>
      <c r="THU16" s="107"/>
      <c r="THV16" s="107"/>
      <c r="THW16" s="107"/>
      <c r="THX16" s="107"/>
      <c r="THY16" s="107"/>
      <c r="THZ16" s="107"/>
      <c r="TIA16" s="107"/>
      <c r="TIB16" s="107"/>
      <c r="TIC16" s="107"/>
      <c r="TID16" s="107"/>
      <c r="TIE16" s="107"/>
      <c r="TIF16" s="107"/>
      <c r="TIG16" s="107"/>
      <c r="TIH16" s="107"/>
      <c r="TII16" s="107"/>
      <c r="TIJ16" s="107"/>
      <c r="TIK16" s="107"/>
      <c r="TIL16" s="107"/>
      <c r="TIM16" s="107"/>
      <c r="TIN16" s="107"/>
      <c r="TIO16" s="107"/>
      <c r="TIP16" s="107"/>
      <c r="TIQ16" s="107"/>
      <c r="TIR16" s="107"/>
      <c r="TIS16" s="107"/>
      <c r="TIT16" s="107"/>
      <c r="TIU16" s="107"/>
      <c r="TIV16" s="107"/>
      <c r="TIW16" s="107"/>
      <c r="TIX16" s="107"/>
      <c r="TIY16" s="107"/>
      <c r="TIZ16" s="107"/>
      <c r="TJA16" s="107"/>
      <c r="TJB16" s="107"/>
      <c r="TJC16" s="107"/>
      <c r="TJD16" s="107"/>
      <c r="TJE16" s="107"/>
      <c r="TJF16" s="107"/>
      <c r="TJG16" s="107"/>
      <c r="TJH16" s="107"/>
      <c r="TJI16" s="107"/>
      <c r="TJJ16" s="107"/>
      <c r="TJK16" s="107"/>
      <c r="TJL16" s="107"/>
      <c r="TJM16" s="107"/>
      <c r="TJN16" s="107"/>
      <c r="TJO16" s="107"/>
      <c r="TJP16" s="107"/>
      <c r="TJQ16" s="107"/>
      <c r="TJR16" s="107"/>
      <c r="TJS16" s="107"/>
      <c r="TJT16" s="107"/>
      <c r="TJU16" s="107"/>
      <c r="TJV16" s="107"/>
      <c r="TJW16" s="107"/>
      <c r="TJX16" s="107"/>
      <c r="TJY16" s="107"/>
      <c r="TJZ16" s="107"/>
      <c r="TKA16" s="107"/>
      <c r="TKB16" s="107"/>
      <c r="TKC16" s="107"/>
      <c r="TKD16" s="107"/>
      <c r="TKE16" s="107"/>
      <c r="TKF16" s="107"/>
      <c r="TKG16" s="107"/>
      <c r="TKH16" s="107"/>
      <c r="TKI16" s="107"/>
      <c r="TKJ16" s="107"/>
      <c r="TKK16" s="107"/>
      <c r="TKL16" s="107"/>
      <c r="TKM16" s="107"/>
      <c r="TKN16" s="107"/>
      <c r="TKO16" s="107"/>
      <c r="TKP16" s="107"/>
      <c r="TKQ16" s="107"/>
      <c r="TKR16" s="107"/>
      <c r="TKS16" s="107"/>
      <c r="TKT16" s="107"/>
      <c r="TKU16" s="107"/>
      <c r="TKV16" s="107"/>
      <c r="TKW16" s="107"/>
      <c r="TKX16" s="107"/>
      <c r="TKY16" s="107"/>
      <c r="TKZ16" s="107"/>
      <c r="TLA16" s="107"/>
      <c r="TLB16" s="107"/>
      <c r="TLC16" s="107"/>
      <c r="TLD16" s="107"/>
      <c r="TLE16" s="107"/>
      <c r="TLF16" s="107"/>
      <c r="TLG16" s="107"/>
      <c r="TLH16" s="107"/>
      <c r="TLI16" s="107"/>
      <c r="TLJ16" s="107"/>
      <c r="TLK16" s="107"/>
      <c r="TLL16" s="107"/>
      <c r="TLM16" s="107"/>
      <c r="TLN16" s="107"/>
      <c r="TLO16" s="107"/>
      <c r="TLP16" s="107"/>
      <c r="TLQ16" s="107"/>
      <c r="TLR16" s="107"/>
      <c r="TLS16" s="107"/>
      <c r="TLT16" s="107"/>
      <c r="TLU16" s="107"/>
      <c r="TLV16" s="107"/>
      <c r="TLW16" s="107"/>
      <c r="TLX16" s="107"/>
      <c r="TLY16" s="107"/>
      <c r="TLZ16" s="107"/>
      <c r="TMA16" s="107"/>
      <c r="TMB16" s="107"/>
      <c r="TMC16" s="107"/>
      <c r="TMD16" s="107"/>
      <c r="TME16" s="107"/>
      <c r="TMF16" s="107"/>
      <c r="TMG16" s="107"/>
      <c r="TMH16" s="107"/>
      <c r="TMI16" s="107"/>
      <c r="TMJ16" s="107"/>
      <c r="TMK16" s="107"/>
      <c r="TML16" s="107"/>
      <c r="TMM16" s="107"/>
      <c r="TMN16" s="107"/>
      <c r="TMO16" s="107"/>
      <c r="TMP16" s="107"/>
      <c r="TMQ16" s="107"/>
      <c r="TMR16" s="107"/>
      <c r="TMS16" s="107"/>
      <c r="TMT16" s="107"/>
      <c r="TMU16" s="107"/>
      <c r="TMV16" s="107"/>
      <c r="TMW16" s="107"/>
      <c r="TMX16" s="107"/>
      <c r="TMY16" s="107"/>
      <c r="TMZ16" s="107"/>
      <c r="TNA16" s="107"/>
      <c r="TNB16" s="107"/>
      <c r="TNC16" s="107"/>
      <c r="TND16" s="107"/>
      <c r="TNE16" s="107"/>
      <c r="TNF16" s="107"/>
      <c r="TNG16" s="107"/>
      <c r="TNH16" s="107"/>
      <c r="TNI16" s="107"/>
      <c r="TNJ16" s="107"/>
      <c r="TNK16" s="107"/>
      <c r="TNL16" s="107"/>
      <c r="TNM16" s="107"/>
      <c r="TNN16" s="107"/>
      <c r="TNO16" s="107"/>
      <c r="TNP16" s="107"/>
      <c r="TNQ16" s="107"/>
      <c r="TNR16" s="107"/>
      <c r="TNS16" s="107"/>
      <c r="TNT16" s="107"/>
      <c r="TNU16" s="107"/>
      <c r="TNV16" s="107"/>
      <c r="TNW16" s="107"/>
      <c r="TNX16" s="107"/>
      <c r="TNY16" s="107"/>
      <c r="TNZ16" s="107"/>
      <c r="TOA16" s="107"/>
      <c r="TOB16" s="107"/>
      <c r="TOC16" s="107"/>
      <c r="TOD16" s="107"/>
      <c r="TOE16" s="107"/>
      <c r="TOF16" s="107"/>
      <c r="TOG16" s="107"/>
      <c r="TOH16" s="107"/>
      <c r="TOI16" s="107"/>
      <c r="TOJ16" s="107"/>
      <c r="TOK16" s="107"/>
      <c r="TOL16" s="107"/>
      <c r="TOM16" s="107"/>
      <c r="TON16" s="107"/>
      <c r="TOO16" s="107"/>
      <c r="TOP16" s="107"/>
      <c r="TOQ16" s="107"/>
      <c r="TOR16" s="107"/>
      <c r="TOS16" s="107"/>
      <c r="TOT16" s="107"/>
      <c r="TOU16" s="107"/>
      <c r="TOV16" s="107"/>
      <c r="TOW16" s="107"/>
      <c r="TOX16" s="107"/>
      <c r="TOY16" s="107"/>
      <c r="TOZ16" s="107"/>
      <c r="TPA16" s="107"/>
      <c r="TPB16" s="107"/>
      <c r="TPC16" s="107"/>
      <c r="TPD16" s="107"/>
      <c r="TPE16" s="107"/>
      <c r="TPF16" s="107"/>
      <c r="TPG16" s="107"/>
      <c r="TPH16" s="107"/>
      <c r="TPI16" s="107"/>
      <c r="TPJ16" s="107"/>
      <c r="TPK16" s="107"/>
      <c r="TPL16" s="107"/>
      <c r="TPM16" s="107"/>
      <c r="TPN16" s="107"/>
      <c r="TPO16" s="107"/>
      <c r="TPP16" s="107"/>
      <c r="TPQ16" s="107"/>
      <c r="TPR16" s="107"/>
      <c r="TPS16" s="107"/>
      <c r="TPT16" s="107"/>
      <c r="TPU16" s="107"/>
      <c r="TPV16" s="107"/>
      <c r="TPW16" s="107"/>
      <c r="TPX16" s="107"/>
      <c r="TPY16" s="107"/>
      <c r="TPZ16" s="107"/>
      <c r="TQA16" s="107"/>
      <c r="TQB16" s="107"/>
      <c r="TQC16" s="107"/>
      <c r="TQD16" s="107"/>
      <c r="TQE16" s="107"/>
      <c r="TQF16" s="107"/>
      <c r="TQG16" s="107"/>
      <c r="TQH16" s="107"/>
      <c r="TQI16" s="107"/>
      <c r="TQJ16" s="107"/>
      <c r="TQK16" s="107"/>
      <c r="TQL16" s="107"/>
      <c r="TQM16" s="107"/>
      <c r="TQN16" s="107"/>
      <c r="TQO16" s="107"/>
      <c r="TQP16" s="107"/>
      <c r="TQQ16" s="107"/>
      <c r="TQR16" s="107"/>
      <c r="TQS16" s="107"/>
      <c r="TQT16" s="107"/>
      <c r="TQU16" s="107"/>
      <c r="TQV16" s="107"/>
      <c r="TQW16" s="107"/>
      <c r="TQX16" s="107"/>
      <c r="TQY16" s="107"/>
      <c r="TQZ16" s="107"/>
      <c r="TRA16" s="107"/>
      <c r="TRB16" s="107"/>
      <c r="TRC16" s="107"/>
      <c r="TRD16" s="107"/>
      <c r="TRE16" s="107"/>
      <c r="TRF16" s="107"/>
      <c r="TRG16" s="107"/>
      <c r="TRH16" s="107"/>
      <c r="TRI16" s="107"/>
      <c r="TRJ16" s="107"/>
      <c r="TRK16" s="107"/>
      <c r="TRL16" s="107"/>
      <c r="TRM16" s="107"/>
      <c r="TRN16" s="107"/>
      <c r="TRO16" s="107"/>
      <c r="TRP16" s="107"/>
      <c r="TRQ16" s="107"/>
      <c r="TRR16" s="107"/>
      <c r="TRS16" s="107"/>
      <c r="TRT16" s="107"/>
      <c r="TRU16" s="107"/>
      <c r="TRV16" s="107"/>
      <c r="TRW16" s="107"/>
      <c r="TRX16" s="107"/>
      <c r="TRY16" s="107"/>
      <c r="TRZ16" s="107"/>
      <c r="TSA16" s="107"/>
      <c r="TSB16" s="107"/>
      <c r="TSC16" s="107"/>
      <c r="TSD16" s="107"/>
      <c r="TSE16" s="107"/>
      <c r="TSF16" s="107"/>
      <c r="TSG16" s="107"/>
      <c r="TSH16" s="107"/>
      <c r="TSI16" s="107"/>
      <c r="TSJ16" s="107"/>
      <c r="TSK16" s="107"/>
      <c r="TSL16" s="107"/>
      <c r="TSM16" s="107"/>
      <c r="TSN16" s="107"/>
      <c r="TSO16" s="107"/>
      <c r="TSP16" s="107"/>
      <c r="TSQ16" s="107"/>
      <c r="TSR16" s="107"/>
      <c r="TSS16" s="107"/>
      <c r="TST16" s="107"/>
      <c r="TSU16" s="107"/>
      <c r="TSV16" s="107"/>
      <c r="TSW16" s="107"/>
      <c r="TSX16" s="107"/>
      <c r="TSY16" s="107"/>
      <c r="TSZ16" s="107"/>
      <c r="TTA16" s="107"/>
      <c r="TTB16" s="107"/>
      <c r="TTC16" s="107"/>
      <c r="TTD16" s="107"/>
      <c r="TTE16" s="107"/>
      <c r="TTF16" s="107"/>
      <c r="TTG16" s="107"/>
      <c r="TTH16" s="107"/>
      <c r="TTI16" s="107"/>
      <c r="TTJ16" s="107"/>
      <c r="TTK16" s="107"/>
      <c r="TTL16" s="107"/>
      <c r="TTM16" s="107"/>
      <c r="TTN16" s="107"/>
      <c r="TTO16" s="107"/>
      <c r="TTP16" s="107"/>
      <c r="TTQ16" s="107"/>
      <c r="TTR16" s="107"/>
      <c r="TTS16" s="107"/>
      <c r="TTT16" s="107"/>
      <c r="TTU16" s="107"/>
      <c r="TTV16" s="107"/>
      <c r="TTW16" s="107"/>
      <c r="TTX16" s="107"/>
      <c r="TTY16" s="107"/>
      <c r="TTZ16" s="107"/>
      <c r="TUA16" s="107"/>
      <c r="TUB16" s="107"/>
      <c r="TUC16" s="107"/>
      <c r="TUD16" s="107"/>
      <c r="TUE16" s="107"/>
      <c r="TUF16" s="107"/>
      <c r="TUG16" s="107"/>
      <c r="TUH16" s="107"/>
      <c r="TUI16" s="107"/>
      <c r="TUJ16" s="107"/>
      <c r="TUK16" s="107"/>
      <c r="TUL16" s="107"/>
      <c r="TUM16" s="107"/>
      <c r="TUN16" s="107"/>
      <c r="TUO16" s="107"/>
      <c r="TUP16" s="107"/>
      <c r="TUQ16" s="107"/>
      <c r="TUR16" s="107"/>
      <c r="TUS16" s="107"/>
      <c r="TUT16" s="107"/>
      <c r="TUU16" s="107"/>
      <c r="TUV16" s="107"/>
      <c r="TUW16" s="107"/>
      <c r="TUX16" s="107"/>
      <c r="TUY16" s="107"/>
      <c r="TUZ16" s="107"/>
      <c r="TVA16" s="107"/>
      <c r="TVB16" s="107"/>
      <c r="TVC16" s="107"/>
      <c r="TVD16" s="107"/>
      <c r="TVE16" s="107"/>
      <c r="TVF16" s="107"/>
      <c r="TVG16" s="107"/>
      <c r="TVH16" s="107"/>
      <c r="TVI16" s="107"/>
      <c r="TVJ16" s="107"/>
      <c r="TVK16" s="107"/>
      <c r="TVL16" s="107"/>
      <c r="TVM16" s="107"/>
      <c r="TVN16" s="107"/>
      <c r="TVO16" s="107"/>
      <c r="TVP16" s="107"/>
      <c r="TVQ16" s="107"/>
      <c r="TVR16" s="107"/>
      <c r="TVS16" s="107"/>
      <c r="TVT16" s="107"/>
      <c r="TVU16" s="107"/>
      <c r="TVV16" s="107"/>
      <c r="TVW16" s="107"/>
      <c r="TVX16" s="107"/>
      <c r="TVY16" s="107"/>
      <c r="TVZ16" s="107"/>
      <c r="TWA16" s="107"/>
      <c r="TWB16" s="107"/>
      <c r="TWC16" s="107"/>
      <c r="TWD16" s="107"/>
      <c r="TWE16" s="107"/>
      <c r="TWF16" s="107"/>
      <c r="TWG16" s="107"/>
      <c r="TWH16" s="107"/>
      <c r="TWI16" s="107"/>
      <c r="TWJ16" s="107"/>
      <c r="TWK16" s="107"/>
      <c r="TWL16" s="107"/>
      <c r="TWM16" s="107"/>
      <c r="TWN16" s="107"/>
      <c r="TWO16" s="107"/>
      <c r="TWP16" s="107"/>
      <c r="TWQ16" s="107"/>
      <c r="TWR16" s="107"/>
      <c r="TWS16" s="107"/>
      <c r="TWT16" s="107"/>
      <c r="TWU16" s="107"/>
      <c r="TWV16" s="107"/>
      <c r="TWW16" s="107"/>
      <c r="TWX16" s="107"/>
      <c r="TWY16" s="107"/>
      <c r="TWZ16" s="107"/>
      <c r="TXA16" s="107"/>
      <c r="TXB16" s="107"/>
      <c r="TXC16" s="107"/>
      <c r="TXD16" s="107"/>
      <c r="TXE16" s="107"/>
      <c r="TXF16" s="107"/>
      <c r="TXG16" s="107"/>
      <c r="TXH16" s="107"/>
      <c r="TXI16" s="107"/>
      <c r="TXJ16" s="107"/>
      <c r="TXK16" s="107"/>
      <c r="TXL16" s="107"/>
      <c r="TXM16" s="107"/>
      <c r="TXN16" s="107"/>
      <c r="TXO16" s="107"/>
      <c r="TXP16" s="107"/>
      <c r="TXQ16" s="107"/>
      <c r="TXR16" s="107"/>
      <c r="TXS16" s="107"/>
      <c r="TXT16" s="107"/>
      <c r="TXU16" s="107"/>
      <c r="TXV16" s="107"/>
      <c r="TXW16" s="107"/>
      <c r="TXX16" s="107"/>
      <c r="TXY16" s="107"/>
      <c r="TXZ16" s="107"/>
      <c r="TYA16" s="107"/>
      <c r="TYB16" s="107"/>
      <c r="TYC16" s="107"/>
      <c r="TYD16" s="107"/>
      <c r="TYE16" s="107"/>
      <c r="TYF16" s="107"/>
      <c r="TYG16" s="107"/>
      <c r="TYH16" s="107"/>
      <c r="TYI16" s="107"/>
      <c r="TYJ16" s="107"/>
      <c r="TYK16" s="107"/>
      <c r="TYL16" s="107"/>
      <c r="TYM16" s="107"/>
      <c r="TYN16" s="107"/>
      <c r="TYO16" s="107"/>
      <c r="TYP16" s="107"/>
      <c r="TYQ16" s="107"/>
      <c r="TYR16" s="107"/>
      <c r="TYS16" s="107"/>
      <c r="TYT16" s="107"/>
      <c r="TYU16" s="107"/>
      <c r="TYV16" s="107"/>
      <c r="TYW16" s="107"/>
      <c r="TYX16" s="107"/>
      <c r="TYY16" s="107"/>
      <c r="TYZ16" s="107"/>
      <c r="TZA16" s="107"/>
      <c r="TZB16" s="107"/>
      <c r="TZC16" s="107"/>
      <c r="TZD16" s="107"/>
      <c r="TZE16" s="107"/>
      <c r="TZF16" s="107"/>
      <c r="TZG16" s="107"/>
      <c r="TZH16" s="107"/>
      <c r="TZI16" s="107"/>
      <c r="TZJ16" s="107"/>
      <c r="TZK16" s="107"/>
      <c r="TZL16" s="107"/>
      <c r="TZM16" s="107"/>
      <c r="TZN16" s="107"/>
      <c r="TZO16" s="107"/>
      <c r="TZP16" s="107"/>
      <c r="TZQ16" s="107"/>
      <c r="TZR16" s="107"/>
      <c r="TZS16" s="107"/>
      <c r="TZT16" s="107"/>
      <c r="TZU16" s="107"/>
      <c r="TZV16" s="107"/>
      <c r="TZW16" s="107"/>
      <c r="TZX16" s="107"/>
      <c r="TZY16" s="107"/>
      <c r="TZZ16" s="107"/>
      <c r="UAA16" s="107"/>
      <c r="UAB16" s="107"/>
      <c r="UAC16" s="107"/>
      <c r="UAD16" s="107"/>
      <c r="UAE16" s="107"/>
      <c r="UAF16" s="107"/>
      <c r="UAG16" s="107"/>
      <c r="UAH16" s="107"/>
      <c r="UAI16" s="107"/>
      <c r="UAJ16" s="107"/>
      <c r="UAK16" s="107"/>
      <c r="UAL16" s="107"/>
      <c r="UAM16" s="107"/>
      <c r="UAN16" s="107"/>
      <c r="UAO16" s="107"/>
      <c r="UAP16" s="107"/>
      <c r="UAQ16" s="107"/>
      <c r="UAR16" s="107"/>
      <c r="UAS16" s="107"/>
      <c r="UAT16" s="107"/>
      <c r="UAU16" s="107"/>
      <c r="UAV16" s="107"/>
      <c r="UAW16" s="107"/>
      <c r="UAX16" s="107"/>
      <c r="UAY16" s="107"/>
      <c r="UAZ16" s="107"/>
      <c r="UBA16" s="107"/>
      <c r="UBB16" s="107"/>
      <c r="UBC16" s="107"/>
      <c r="UBD16" s="107"/>
      <c r="UBE16" s="107"/>
      <c r="UBF16" s="107"/>
      <c r="UBG16" s="107"/>
      <c r="UBH16" s="107"/>
      <c r="UBI16" s="107"/>
      <c r="UBJ16" s="107"/>
      <c r="UBK16" s="107"/>
      <c r="UBL16" s="107"/>
      <c r="UBM16" s="107"/>
      <c r="UBN16" s="107"/>
      <c r="UBO16" s="107"/>
      <c r="UBP16" s="107"/>
      <c r="UBQ16" s="107"/>
      <c r="UBR16" s="107"/>
      <c r="UBS16" s="107"/>
      <c r="UBT16" s="107"/>
      <c r="UBU16" s="107"/>
      <c r="UBV16" s="107"/>
      <c r="UBW16" s="107"/>
      <c r="UBX16" s="107"/>
      <c r="UBY16" s="107"/>
      <c r="UBZ16" s="107"/>
      <c r="UCA16" s="107"/>
      <c r="UCB16" s="107"/>
      <c r="UCC16" s="107"/>
      <c r="UCD16" s="107"/>
      <c r="UCE16" s="107"/>
      <c r="UCF16" s="107"/>
      <c r="UCG16" s="107"/>
      <c r="UCH16" s="107"/>
      <c r="UCI16" s="107"/>
      <c r="UCJ16" s="107"/>
      <c r="UCK16" s="107"/>
      <c r="UCL16" s="107"/>
      <c r="UCM16" s="107"/>
      <c r="UCN16" s="107"/>
      <c r="UCO16" s="107"/>
      <c r="UCP16" s="107"/>
      <c r="UCQ16" s="107"/>
      <c r="UCR16" s="107"/>
      <c r="UCS16" s="107"/>
      <c r="UCT16" s="107"/>
      <c r="UCU16" s="107"/>
      <c r="UCV16" s="107"/>
      <c r="UCW16" s="107"/>
      <c r="UCX16" s="107"/>
      <c r="UCY16" s="107"/>
      <c r="UCZ16" s="107"/>
      <c r="UDA16" s="107"/>
      <c r="UDB16" s="107"/>
      <c r="UDC16" s="107"/>
      <c r="UDD16" s="107"/>
      <c r="UDE16" s="107"/>
      <c r="UDF16" s="107"/>
      <c r="UDG16" s="107"/>
      <c r="UDH16" s="107"/>
      <c r="UDI16" s="107"/>
      <c r="UDJ16" s="107"/>
      <c r="UDK16" s="107"/>
      <c r="UDL16" s="107"/>
      <c r="UDM16" s="107"/>
      <c r="UDN16" s="107"/>
      <c r="UDO16" s="107"/>
      <c r="UDP16" s="107"/>
      <c r="UDQ16" s="107"/>
      <c r="UDR16" s="107"/>
      <c r="UDS16" s="107"/>
      <c r="UDT16" s="107"/>
      <c r="UDU16" s="107"/>
      <c r="UDV16" s="107"/>
      <c r="UDW16" s="107"/>
      <c r="UDX16" s="107"/>
      <c r="UDY16" s="107"/>
      <c r="UDZ16" s="107"/>
      <c r="UEA16" s="107"/>
      <c r="UEB16" s="107"/>
      <c r="UEC16" s="107"/>
      <c r="UED16" s="107"/>
      <c r="UEE16" s="107"/>
      <c r="UEF16" s="107"/>
      <c r="UEG16" s="107"/>
      <c r="UEH16" s="107"/>
      <c r="UEI16" s="107"/>
      <c r="UEJ16" s="107"/>
      <c r="UEK16" s="107"/>
      <c r="UEL16" s="107"/>
      <c r="UEM16" s="107"/>
      <c r="UEN16" s="107"/>
      <c r="UEO16" s="107"/>
      <c r="UEP16" s="107"/>
      <c r="UEQ16" s="107"/>
      <c r="UER16" s="107"/>
      <c r="UES16" s="107"/>
      <c r="UET16" s="107"/>
      <c r="UEU16" s="107"/>
      <c r="UEV16" s="107"/>
      <c r="UEW16" s="107"/>
      <c r="UEX16" s="107"/>
      <c r="UEY16" s="107"/>
      <c r="UEZ16" s="107"/>
      <c r="UFA16" s="107"/>
      <c r="UFB16" s="107"/>
      <c r="UFC16" s="107"/>
      <c r="UFD16" s="107"/>
      <c r="UFE16" s="107"/>
      <c r="UFF16" s="107"/>
      <c r="UFG16" s="107"/>
      <c r="UFH16" s="107"/>
      <c r="UFI16" s="107"/>
      <c r="UFJ16" s="107"/>
      <c r="UFK16" s="107"/>
      <c r="UFL16" s="107"/>
      <c r="UFM16" s="107"/>
      <c r="UFN16" s="107"/>
      <c r="UFO16" s="107"/>
      <c r="UFP16" s="107"/>
      <c r="UFQ16" s="107"/>
      <c r="UFR16" s="107"/>
      <c r="UFS16" s="107"/>
      <c r="UFT16" s="107"/>
      <c r="UFU16" s="107"/>
      <c r="UFV16" s="107"/>
      <c r="UFW16" s="107"/>
      <c r="UFX16" s="107"/>
      <c r="UFY16" s="107"/>
      <c r="UFZ16" s="107"/>
      <c r="UGA16" s="107"/>
      <c r="UGB16" s="107"/>
      <c r="UGC16" s="107"/>
      <c r="UGD16" s="107"/>
      <c r="UGE16" s="107"/>
      <c r="UGF16" s="107"/>
      <c r="UGG16" s="107"/>
      <c r="UGH16" s="107"/>
      <c r="UGI16" s="107"/>
      <c r="UGJ16" s="107"/>
      <c r="UGK16" s="107"/>
      <c r="UGL16" s="107"/>
      <c r="UGM16" s="107"/>
      <c r="UGN16" s="107"/>
      <c r="UGO16" s="107"/>
      <c r="UGP16" s="107"/>
      <c r="UGQ16" s="107"/>
      <c r="UGR16" s="107"/>
      <c r="UGS16" s="107"/>
      <c r="UGT16" s="107"/>
      <c r="UGU16" s="107"/>
      <c r="UGV16" s="107"/>
      <c r="UGW16" s="107"/>
      <c r="UGX16" s="107"/>
      <c r="UGY16" s="107"/>
      <c r="UGZ16" s="107"/>
      <c r="UHA16" s="107"/>
      <c r="UHB16" s="107"/>
      <c r="UHC16" s="107"/>
      <c r="UHD16" s="107"/>
      <c r="UHE16" s="107"/>
      <c r="UHF16" s="107"/>
      <c r="UHG16" s="107"/>
      <c r="UHH16" s="107"/>
      <c r="UHI16" s="107"/>
      <c r="UHJ16" s="107"/>
      <c r="UHK16" s="107"/>
      <c r="UHL16" s="107"/>
      <c r="UHM16" s="107"/>
      <c r="UHN16" s="107"/>
      <c r="UHO16" s="107"/>
      <c r="UHP16" s="107"/>
      <c r="UHQ16" s="107"/>
      <c r="UHR16" s="107"/>
      <c r="UHS16" s="107"/>
      <c r="UHT16" s="107"/>
      <c r="UHU16" s="107"/>
      <c r="UHV16" s="107"/>
      <c r="UHW16" s="107"/>
      <c r="UHX16" s="107"/>
      <c r="UHY16" s="107"/>
      <c r="UHZ16" s="107"/>
      <c r="UIA16" s="107"/>
      <c r="UIB16" s="107"/>
      <c r="UIC16" s="107"/>
      <c r="UID16" s="107"/>
      <c r="UIE16" s="107"/>
      <c r="UIF16" s="107"/>
      <c r="UIG16" s="107"/>
      <c r="UIH16" s="107"/>
      <c r="UII16" s="107"/>
      <c r="UIJ16" s="107"/>
      <c r="UIK16" s="107"/>
      <c r="UIL16" s="107"/>
      <c r="UIM16" s="107"/>
      <c r="UIN16" s="107"/>
      <c r="UIO16" s="107"/>
      <c r="UIP16" s="107"/>
      <c r="UIQ16" s="107"/>
      <c r="UIR16" s="107"/>
      <c r="UIS16" s="107"/>
      <c r="UIT16" s="107"/>
      <c r="UIU16" s="107"/>
      <c r="UIV16" s="107"/>
      <c r="UIW16" s="107"/>
      <c r="UIX16" s="107"/>
      <c r="UIY16" s="107"/>
      <c r="UIZ16" s="107"/>
      <c r="UJA16" s="107"/>
      <c r="UJB16" s="107"/>
      <c r="UJC16" s="107"/>
      <c r="UJD16" s="107"/>
      <c r="UJE16" s="107"/>
      <c r="UJF16" s="107"/>
      <c r="UJG16" s="107"/>
      <c r="UJH16" s="107"/>
      <c r="UJI16" s="107"/>
      <c r="UJJ16" s="107"/>
      <c r="UJK16" s="107"/>
      <c r="UJL16" s="107"/>
      <c r="UJM16" s="107"/>
      <c r="UJN16" s="107"/>
      <c r="UJO16" s="107"/>
      <c r="UJP16" s="107"/>
      <c r="UJQ16" s="107"/>
      <c r="UJR16" s="107"/>
      <c r="UJS16" s="107"/>
      <c r="UJT16" s="107"/>
      <c r="UJU16" s="107"/>
      <c r="UJV16" s="107"/>
      <c r="UJW16" s="107"/>
      <c r="UJX16" s="107"/>
      <c r="UJY16" s="107"/>
      <c r="UJZ16" s="107"/>
      <c r="UKA16" s="107"/>
      <c r="UKB16" s="107"/>
      <c r="UKC16" s="107"/>
      <c r="UKD16" s="107"/>
      <c r="UKE16" s="107"/>
      <c r="UKF16" s="107"/>
      <c r="UKG16" s="107"/>
      <c r="UKH16" s="107"/>
      <c r="UKI16" s="107"/>
      <c r="UKJ16" s="107"/>
      <c r="UKK16" s="107"/>
      <c r="UKL16" s="107"/>
      <c r="UKM16" s="107"/>
      <c r="UKN16" s="107"/>
      <c r="UKO16" s="107"/>
      <c r="UKP16" s="107"/>
      <c r="UKQ16" s="107"/>
      <c r="UKR16" s="107"/>
      <c r="UKS16" s="107"/>
      <c r="UKT16" s="107"/>
      <c r="UKU16" s="107"/>
      <c r="UKV16" s="107"/>
      <c r="UKW16" s="107"/>
      <c r="UKX16" s="107"/>
      <c r="UKY16" s="107"/>
      <c r="UKZ16" s="107"/>
      <c r="ULA16" s="107"/>
      <c r="ULB16" s="107"/>
      <c r="ULC16" s="107"/>
      <c r="ULD16" s="107"/>
      <c r="ULE16" s="107"/>
      <c r="ULF16" s="107"/>
      <c r="ULG16" s="107"/>
      <c r="ULH16" s="107"/>
      <c r="ULI16" s="107"/>
      <c r="ULJ16" s="107"/>
      <c r="ULK16" s="107"/>
      <c r="ULL16" s="107"/>
      <c r="ULM16" s="107"/>
      <c r="ULN16" s="107"/>
      <c r="ULO16" s="107"/>
      <c r="ULP16" s="107"/>
      <c r="ULQ16" s="107"/>
      <c r="ULR16" s="107"/>
      <c r="ULS16" s="107"/>
      <c r="ULT16" s="107"/>
      <c r="ULU16" s="107"/>
      <c r="ULV16" s="107"/>
      <c r="ULW16" s="107"/>
      <c r="ULX16" s="107"/>
      <c r="ULY16" s="107"/>
      <c r="ULZ16" s="107"/>
      <c r="UMA16" s="107"/>
      <c r="UMB16" s="107"/>
      <c r="UMC16" s="107"/>
      <c r="UMD16" s="107"/>
      <c r="UME16" s="107"/>
      <c r="UMF16" s="107"/>
      <c r="UMG16" s="107"/>
      <c r="UMH16" s="107"/>
      <c r="UMI16" s="107"/>
      <c r="UMJ16" s="107"/>
      <c r="UMK16" s="107"/>
      <c r="UML16" s="107"/>
      <c r="UMM16" s="107"/>
      <c r="UMN16" s="107"/>
      <c r="UMO16" s="107"/>
      <c r="UMP16" s="107"/>
      <c r="UMQ16" s="107"/>
      <c r="UMR16" s="107"/>
      <c r="UMS16" s="107"/>
      <c r="UMT16" s="107"/>
      <c r="UMU16" s="107"/>
      <c r="UMV16" s="107"/>
      <c r="UMW16" s="107"/>
      <c r="UMX16" s="107"/>
      <c r="UMY16" s="107"/>
      <c r="UMZ16" s="107"/>
      <c r="UNA16" s="107"/>
      <c r="UNB16" s="107"/>
      <c r="UNC16" s="107"/>
      <c r="UND16" s="107"/>
      <c r="UNE16" s="107"/>
      <c r="UNF16" s="107"/>
      <c r="UNG16" s="107"/>
      <c r="UNH16" s="107"/>
      <c r="UNI16" s="107"/>
      <c r="UNJ16" s="107"/>
      <c r="UNK16" s="107"/>
      <c r="UNL16" s="107"/>
      <c r="UNM16" s="107"/>
      <c r="UNN16" s="107"/>
      <c r="UNO16" s="107"/>
      <c r="UNP16" s="107"/>
      <c r="UNQ16" s="107"/>
      <c r="UNR16" s="107"/>
      <c r="UNS16" s="107"/>
      <c r="UNT16" s="107"/>
      <c r="UNU16" s="107"/>
      <c r="UNV16" s="107"/>
      <c r="UNW16" s="107"/>
      <c r="UNX16" s="107"/>
      <c r="UNY16" s="107"/>
      <c r="UNZ16" s="107"/>
      <c r="UOA16" s="107"/>
      <c r="UOB16" s="107"/>
      <c r="UOC16" s="107"/>
      <c r="UOD16" s="107"/>
      <c r="UOE16" s="107"/>
      <c r="UOF16" s="107"/>
      <c r="UOG16" s="107"/>
      <c r="UOH16" s="107"/>
      <c r="UOI16" s="107"/>
      <c r="UOJ16" s="107"/>
      <c r="UOK16" s="107"/>
      <c r="UOL16" s="107"/>
      <c r="UOM16" s="107"/>
      <c r="UON16" s="107"/>
      <c r="UOO16" s="107"/>
      <c r="UOP16" s="107"/>
      <c r="UOQ16" s="107"/>
      <c r="UOR16" s="107"/>
      <c r="UOS16" s="107"/>
      <c r="UOT16" s="107"/>
      <c r="UOU16" s="107"/>
      <c r="UOV16" s="107"/>
      <c r="UOW16" s="107"/>
      <c r="UOX16" s="107"/>
      <c r="UOY16" s="107"/>
      <c r="UOZ16" s="107"/>
      <c r="UPA16" s="107"/>
      <c r="UPB16" s="107"/>
      <c r="UPC16" s="107"/>
      <c r="UPD16" s="107"/>
      <c r="UPE16" s="107"/>
      <c r="UPF16" s="107"/>
      <c r="UPG16" s="107"/>
      <c r="UPH16" s="107"/>
      <c r="UPI16" s="107"/>
      <c r="UPJ16" s="107"/>
      <c r="UPK16" s="107"/>
      <c r="UPL16" s="107"/>
      <c r="UPM16" s="107"/>
      <c r="UPN16" s="107"/>
      <c r="UPO16" s="107"/>
      <c r="UPP16" s="107"/>
      <c r="UPQ16" s="107"/>
      <c r="UPR16" s="107"/>
      <c r="UPS16" s="107"/>
      <c r="UPT16" s="107"/>
      <c r="UPU16" s="107"/>
      <c r="UPV16" s="107"/>
      <c r="UPW16" s="107"/>
      <c r="UPX16" s="107"/>
      <c r="UPY16" s="107"/>
      <c r="UPZ16" s="107"/>
      <c r="UQA16" s="107"/>
      <c r="UQB16" s="107"/>
      <c r="UQC16" s="107"/>
      <c r="UQD16" s="107"/>
      <c r="UQE16" s="107"/>
      <c r="UQF16" s="107"/>
      <c r="UQG16" s="107"/>
      <c r="UQH16" s="107"/>
      <c r="UQI16" s="107"/>
      <c r="UQJ16" s="107"/>
      <c r="UQK16" s="107"/>
      <c r="UQL16" s="107"/>
      <c r="UQM16" s="107"/>
      <c r="UQN16" s="107"/>
      <c r="UQO16" s="107"/>
      <c r="UQP16" s="107"/>
      <c r="UQQ16" s="107"/>
      <c r="UQR16" s="107"/>
      <c r="UQS16" s="107"/>
      <c r="UQT16" s="107"/>
      <c r="UQU16" s="107"/>
      <c r="UQV16" s="107"/>
      <c r="UQW16" s="107"/>
      <c r="UQX16" s="107"/>
      <c r="UQY16" s="107"/>
      <c r="UQZ16" s="107"/>
      <c r="URA16" s="107"/>
      <c r="URB16" s="107"/>
      <c r="URC16" s="107"/>
      <c r="URD16" s="107"/>
      <c r="URE16" s="107"/>
      <c r="URF16" s="107"/>
      <c r="URG16" s="107"/>
      <c r="URH16" s="107"/>
      <c r="URI16" s="107"/>
      <c r="URJ16" s="107"/>
      <c r="URK16" s="107"/>
      <c r="URL16" s="107"/>
      <c r="URM16" s="107"/>
      <c r="URN16" s="107"/>
      <c r="URO16" s="107"/>
      <c r="URP16" s="107"/>
      <c r="URQ16" s="107"/>
      <c r="URR16" s="107"/>
      <c r="URS16" s="107"/>
      <c r="URT16" s="107"/>
      <c r="URU16" s="107"/>
      <c r="URV16" s="107"/>
      <c r="URW16" s="107"/>
      <c r="URX16" s="107"/>
      <c r="URY16" s="107"/>
      <c r="URZ16" s="107"/>
      <c r="USA16" s="107"/>
      <c r="USB16" s="107"/>
      <c r="USC16" s="107"/>
      <c r="USD16" s="107"/>
      <c r="USE16" s="107"/>
      <c r="USF16" s="107"/>
      <c r="USG16" s="107"/>
      <c r="USH16" s="107"/>
      <c r="USI16" s="107"/>
      <c r="USJ16" s="107"/>
      <c r="USK16" s="107"/>
      <c r="USL16" s="107"/>
      <c r="USM16" s="107"/>
      <c r="USN16" s="107"/>
      <c r="USO16" s="107"/>
      <c r="USP16" s="107"/>
      <c r="USQ16" s="107"/>
      <c r="USR16" s="107"/>
      <c r="USS16" s="107"/>
      <c r="UST16" s="107"/>
      <c r="USU16" s="107"/>
      <c r="USV16" s="107"/>
      <c r="USW16" s="107"/>
      <c r="USX16" s="107"/>
      <c r="USY16" s="107"/>
      <c r="USZ16" s="107"/>
      <c r="UTA16" s="107"/>
      <c r="UTB16" s="107"/>
      <c r="UTC16" s="107"/>
      <c r="UTD16" s="107"/>
      <c r="UTE16" s="107"/>
      <c r="UTF16" s="107"/>
      <c r="UTG16" s="107"/>
      <c r="UTH16" s="107"/>
      <c r="UTI16" s="107"/>
      <c r="UTJ16" s="107"/>
      <c r="UTK16" s="107"/>
      <c r="UTL16" s="107"/>
      <c r="UTM16" s="107"/>
      <c r="UTN16" s="107"/>
      <c r="UTO16" s="107"/>
      <c r="UTP16" s="107"/>
      <c r="UTQ16" s="107"/>
      <c r="UTR16" s="107"/>
      <c r="UTS16" s="107"/>
      <c r="UTT16" s="107"/>
      <c r="UTU16" s="107"/>
      <c r="UTV16" s="107"/>
      <c r="UTW16" s="107"/>
      <c r="UTX16" s="107"/>
      <c r="UTY16" s="107"/>
      <c r="UTZ16" s="107"/>
      <c r="UUA16" s="107"/>
      <c r="UUB16" s="107"/>
      <c r="UUC16" s="107"/>
      <c r="UUD16" s="107"/>
      <c r="UUE16" s="107"/>
      <c r="UUF16" s="107"/>
      <c r="UUG16" s="107"/>
      <c r="UUH16" s="107"/>
      <c r="UUI16" s="107"/>
      <c r="UUJ16" s="107"/>
      <c r="UUK16" s="107"/>
      <c r="UUL16" s="107"/>
      <c r="UUM16" s="107"/>
      <c r="UUN16" s="107"/>
      <c r="UUO16" s="107"/>
      <c r="UUP16" s="107"/>
      <c r="UUQ16" s="107"/>
      <c r="UUR16" s="107"/>
      <c r="UUS16" s="107"/>
      <c r="UUT16" s="107"/>
      <c r="UUU16" s="107"/>
      <c r="UUV16" s="107"/>
      <c r="UUW16" s="107"/>
      <c r="UUX16" s="107"/>
      <c r="UUY16" s="107"/>
      <c r="UUZ16" s="107"/>
      <c r="UVA16" s="107"/>
      <c r="UVB16" s="107"/>
      <c r="UVC16" s="107"/>
      <c r="UVD16" s="107"/>
      <c r="UVE16" s="107"/>
      <c r="UVF16" s="107"/>
      <c r="UVG16" s="107"/>
      <c r="UVH16" s="107"/>
      <c r="UVI16" s="107"/>
      <c r="UVJ16" s="107"/>
      <c r="UVK16" s="107"/>
      <c r="UVL16" s="107"/>
      <c r="UVM16" s="107"/>
      <c r="UVN16" s="107"/>
      <c r="UVO16" s="107"/>
      <c r="UVP16" s="107"/>
      <c r="UVQ16" s="107"/>
      <c r="UVR16" s="107"/>
      <c r="UVS16" s="107"/>
      <c r="UVT16" s="107"/>
      <c r="UVU16" s="107"/>
      <c r="UVV16" s="107"/>
      <c r="UVW16" s="107"/>
      <c r="UVX16" s="107"/>
      <c r="UVY16" s="107"/>
      <c r="UVZ16" s="107"/>
      <c r="UWA16" s="107"/>
      <c r="UWB16" s="107"/>
      <c r="UWC16" s="107"/>
      <c r="UWD16" s="107"/>
      <c r="UWE16" s="107"/>
      <c r="UWF16" s="107"/>
      <c r="UWG16" s="107"/>
      <c r="UWH16" s="107"/>
      <c r="UWI16" s="107"/>
      <c r="UWJ16" s="107"/>
      <c r="UWK16" s="107"/>
      <c r="UWL16" s="107"/>
      <c r="UWM16" s="107"/>
      <c r="UWN16" s="107"/>
      <c r="UWO16" s="107"/>
      <c r="UWP16" s="107"/>
      <c r="UWQ16" s="107"/>
      <c r="UWR16" s="107"/>
      <c r="UWS16" s="107"/>
      <c r="UWT16" s="107"/>
      <c r="UWU16" s="107"/>
      <c r="UWV16" s="107"/>
      <c r="UWW16" s="107"/>
      <c r="UWX16" s="107"/>
      <c r="UWY16" s="107"/>
      <c r="UWZ16" s="107"/>
      <c r="UXA16" s="107"/>
      <c r="UXB16" s="107"/>
      <c r="UXC16" s="107"/>
      <c r="UXD16" s="107"/>
      <c r="UXE16" s="107"/>
      <c r="UXF16" s="107"/>
      <c r="UXG16" s="107"/>
      <c r="UXH16" s="107"/>
      <c r="UXI16" s="107"/>
      <c r="UXJ16" s="107"/>
      <c r="UXK16" s="107"/>
      <c r="UXL16" s="107"/>
      <c r="UXM16" s="107"/>
      <c r="UXN16" s="107"/>
      <c r="UXO16" s="107"/>
      <c r="UXP16" s="107"/>
      <c r="UXQ16" s="107"/>
      <c r="UXR16" s="107"/>
      <c r="UXS16" s="107"/>
      <c r="UXT16" s="107"/>
      <c r="UXU16" s="107"/>
      <c r="UXV16" s="107"/>
      <c r="UXW16" s="107"/>
      <c r="UXX16" s="107"/>
      <c r="UXY16" s="107"/>
      <c r="UXZ16" s="107"/>
      <c r="UYA16" s="107"/>
      <c r="UYB16" s="107"/>
      <c r="UYC16" s="107"/>
      <c r="UYD16" s="107"/>
      <c r="UYE16" s="107"/>
      <c r="UYF16" s="107"/>
      <c r="UYG16" s="107"/>
      <c r="UYH16" s="107"/>
      <c r="UYI16" s="107"/>
      <c r="UYJ16" s="107"/>
      <c r="UYK16" s="107"/>
      <c r="UYL16" s="107"/>
      <c r="UYM16" s="107"/>
      <c r="UYN16" s="107"/>
      <c r="UYO16" s="107"/>
      <c r="UYP16" s="107"/>
      <c r="UYQ16" s="107"/>
      <c r="UYR16" s="107"/>
      <c r="UYS16" s="107"/>
      <c r="UYT16" s="107"/>
      <c r="UYU16" s="107"/>
      <c r="UYV16" s="107"/>
      <c r="UYW16" s="107"/>
      <c r="UYX16" s="107"/>
      <c r="UYY16" s="107"/>
      <c r="UYZ16" s="107"/>
      <c r="UZA16" s="107"/>
      <c r="UZB16" s="107"/>
      <c r="UZC16" s="107"/>
      <c r="UZD16" s="107"/>
      <c r="UZE16" s="107"/>
      <c r="UZF16" s="107"/>
      <c r="UZG16" s="107"/>
      <c r="UZH16" s="107"/>
      <c r="UZI16" s="107"/>
      <c r="UZJ16" s="107"/>
      <c r="UZK16" s="107"/>
      <c r="UZL16" s="107"/>
      <c r="UZM16" s="107"/>
      <c r="UZN16" s="107"/>
      <c r="UZO16" s="107"/>
      <c r="UZP16" s="107"/>
      <c r="UZQ16" s="107"/>
      <c r="UZR16" s="107"/>
      <c r="UZS16" s="107"/>
      <c r="UZT16" s="107"/>
      <c r="UZU16" s="107"/>
      <c r="UZV16" s="107"/>
      <c r="UZW16" s="107"/>
      <c r="UZX16" s="107"/>
      <c r="UZY16" s="107"/>
      <c r="UZZ16" s="107"/>
      <c r="VAA16" s="107"/>
      <c r="VAB16" s="107"/>
      <c r="VAC16" s="107"/>
      <c r="VAD16" s="107"/>
      <c r="VAE16" s="107"/>
      <c r="VAF16" s="107"/>
      <c r="VAG16" s="107"/>
      <c r="VAH16" s="107"/>
      <c r="VAI16" s="107"/>
      <c r="VAJ16" s="107"/>
      <c r="VAK16" s="107"/>
      <c r="VAL16" s="107"/>
      <c r="VAM16" s="107"/>
      <c r="VAN16" s="107"/>
      <c r="VAO16" s="107"/>
      <c r="VAP16" s="107"/>
      <c r="VAQ16" s="107"/>
      <c r="VAR16" s="107"/>
      <c r="VAS16" s="107"/>
      <c r="VAT16" s="107"/>
      <c r="VAU16" s="107"/>
      <c r="VAV16" s="107"/>
      <c r="VAW16" s="107"/>
      <c r="VAX16" s="107"/>
      <c r="VAY16" s="107"/>
      <c r="VAZ16" s="107"/>
      <c r="VBA16" s="107"/>
      <c r="VBB16" s="107"/>
      <c r="VBC16" s="107"/>
      <c r="VBD16" s="107"/>
      <c r="VBE16" s="107"/>
      <c r="VBF16" s="107"/>
      <c r="VBG16" s="107"/>
      <c r="VBH16" s="107"/>
      <c r="VBI16" s="107"/>
      <c r="VBJ16" s="107"/>
      <c r="VBK16" s="107"/>
      <c r="VBL16" s="107"/>
      <c r="VBM16" s="107"/>
      <c r="VBN16" s="107"/>
      <c r="VBO16" s="107"/>
      <c r="VBP16" s="107"/>
      <c r="VBQ16" s="107"/>
      <c r="VBR16" s="107"/>
      <c r="VBS16" s="107"/>
      <c r="VBT16" s="107"/>
      <c r="VBU16" s="107"/>
      <c r="VBV16" s="107"/>
      <c r="VBW16" s="107"/>
      <c r="VBX16" s="107"/>
      <c r="VBY16" s="107"/>
      <c r="VBZ16" s="107"/>
      <c r="VCA16" s="107"/>
      <c r="VCB16" s="107"/>
      <c r="VCC16" s="107"/>
      <c r="VCD16" s="107"/>
      <c r="VCE16" s="107"/>
      <c r="VCF16" s="107"/>
      <c r="VCG16" s="107"/>
      <c r="VCH16" s="107"/>
      <c r="VCI16" s="107"/>
      <c r="VCJ16" s="107"/>
      <c r="VCK16" s="107"/>
      <c r="VCL16" s="107"/>
      <c r="VCM16" s="107"/>
      <c r="VCN16" s="107"/>
      <c r="VCO16" s="107"/>
      <c r="VCP16" s="107"/>
      <c r="VCQ16" s="107"/>
      <c r="VCR16" s="107"/>
      <c r="VCS16" s="107"/>
      <c r="VCT16" s="107"/>
      <c r="VCU16" s="107"/>
      <c r="VCV16" s="107"/>
      <c r="VCW16" s="107"/>
      <c r="VCX16" s="107"/>
      <c r="VCY16" s="107"/>
      <c r="VCZ16" s="107"/>
      <c r="VDA16" s="107"/>
      <c r="VDB16" s="107"/>
      <c r="VDC16" s="107"/>
      <c r="VDD16" s="107"/>
      <c r="VDE16" s="107"/>
      <c r="VDF16" s="107"/>
      <c r="VDG16" s="107"/>
      <c r="VDH16" s="107"/>
      <c r="VDI16" s="107"/>
      <c r="VDJ16" s="107"/>
      <c r="VDK16" s="107"/>
      <c r="VDL16" s="107"/>
      <c r="VDM16" s="107"/>
      <c r="VDN16" s="107"/>
      <c r="VDO16" s="107"/>
      <c r="VDP16" s="107"/>
      <c r="VDQ16" s="107"/>
      <c r="VDR16" s="107"/>
      <c r="VDS16" s="107"/>
      <c r="VDT16" s="107"/>
      <c r="VDU16" s="107"/>
      <c r="VDV16" s="107"/>
      <c r="VDW16" s="107"/>
      <c r="VDX16" s="107"/>
      <c r="VDY16" s="107"/>
      <c r="VDZ16" s="107"/>
      <c r="VEA16" s="107"/>
      <c r="VEB16" s="107"/>
      <c r="VEC16" s="107"/>
      <c r="VED16" s="107"/>
      <c r="VEE16" s="107"/>
      <c r="VEF16" s="107"/>
      <c r="VEG16" s="107"/>
      <c r="VEH16" s="107"/>
      <c r="VEI16" s="107"/>
      <c r="VEJ16" s="107"/>
      <c r="VEK16" s="107"/>
      <c r="VEL16" s="107"/>
      <c r="VEM16" s="107"/>
      <c r="VEN16" s="107"/>
      <c r="VEO16" s="107"/>
      <c r="VEP16" s="107"/>
      <c r="VEQ16" s="107"/>
      <c r="VER16" s="107"/>
      <c r="VES16" s="107"/>
      <c r="VET16" s="107"/>
      <c r="VEU16" s="107"/>
      <c r="VEV16" s="107"/>
      <c r="VEW16" s="107"/>
      <c r="VEX16" s="107"/>
      <c r="VEY16" s="107"/>
      <c r="VEZ16" s="107"/>
      <c r="VFA16" s="107"/>
      <c r="VFB16" s="107"/>
      <c r="VFC16" s="107"/>
      <c r="VFD16" s="107"/>
      <c r="VFE16" s="107"/>
      <c r="VFF16" s="107"/>
      <c r="VFG16" s="107"/>
      <c r="VFH16" s="107"/>
      <c r="VFI16" s="107"/>
      <c r="VFJ16" s="107"/>
      <c r="VFK16" s="107"/>
      <c r="VFL16" s="107"/>
      <c r="VFM16" s="107"/>
      <c r="VFN16" s="107"/>
      <c r="VFO16" s="107"/>
      <c r="VFP16" s="107"/>
      <c r="VFQ16" s="107"/>
      <c r="VFR16" s="107"/>
      <c r="VFS16" s="107"/>
      <c r="VFT16" s="107"/>
      <c r="VFU16" s="107"/>
      <c r="VFV16" s="107"/>
      <c r="VFW16" s="107"/>
      <c r="VFX16" s="107"/>
      <c r="VFY16" s="107"/>
      <c r="VFZ16" s="107"/>
      <c r="VGA16" s="107"/>
      <c r="VGB16" s="107"/>
      <c r="VGC16" s="107"/>
      <c r="VGD16" s="107"/>
      <c r="VGE16" s="107"/>
      <c r="VGF16" s="107"/>
      <c r="VGG16" s="107"/>
      <c r="VGH16" s="107"/>
      <c r="VGI16" s="107"/>
      <c r="VGJ16" s="107"/>
      <c r="VGK16" s="107"/>
      <c r="VGL16" s="107"/>
      <c r="VGM16" s="107"/>
      <c r="VGN16" s="107"/>
      <c r="VGO16" s="107"/>
      <c r="VGP16" s="107"/>
      <c r="VGQ16" s="107"/>
      <c r="VGR16" s="107"/>
      <c r="VGS16" s="107"/>
      <c r="VGT16" s="107"/>
      <c r="VGU16" s="107"/>
      <c r="VGV16" s="107"/>
      <c r="VGW16" s="107"/>
      <c r="VGX16" s="107"/>
      <c r="VGY16" s="107"/>
      <c r="VGZ16" s="107"/>
      <c r="VHA16" s="107"/>
      <c r="VHB16" s="107"/>
      <c r="VHC16" s="107"/>
      <c r="VHD16" s="107"/>
      <c r="VHE16" s="107"/>
      <c r="VHF16" s="107"/>
      <c r="VHG16" s="107"/>
      <c r="VHH16" s="107"/>
      <c r="VHI16" s="107"/>
      <c r="VHJ16" s="107"/>
      <c r="VHK16" s="107"/>
      <c r="VHL16" s="107"/>
      <c r="VHM16" s="107"/>
      <c r="VHN16" s="107"/>
      <c r="VHO16" s="107"/>
      <c r="VHP16" s="107"/>
      <c r="VHQ16" s="107"/>
      <c r="VHR16" s="107"/>
      <c r="VHS16" s="107"/>
      <c r="VHT16" s="107"/>
      <c r="VHU16" s="107"/>
      <c r="VHV16" s="107"/>
      <c r="VHW16" s="107"/>
      <c r="VHX16" s="107"/>
      <c r="VHY16" s="107"/>
      <c r="VHZ16" s="107"/>
      <c r="VIA16" s="107"/>
      <c r="VIB16" s="107"/>
      <c r="VIC16" s="107"/>
      <c r="VID16" s="107"/>
      <c r="VIE16" s="107"/>
      <c r="VIF16" s="107"/>
      <c r="VIG16" s="107"/>
      <c r="VIH16" s="107"/>
      <c r="VII16" s="107"/>
      <c r="VIJ16" s="107"/>
      <c r="VIK16" s="107"/>
      <c r="VIL16" s="107"/>
      <c r="VIM16" s="107"/>
      <c r="VIN16" s="107"/>
      <c r="VIO16" s="107"/>
      <c r="VIP16" s="107"/>
      <c r="VIQ16" s="107"/>
      <c r="VIR16" s="107"/>
      <c r="VIS16" s="107"/>
      <c r="VIT16" s="107"/>
      <c r="VIU16" s="107"/>
      <c r="VIV16" s="107"/>
      <c r="VIW16" s="107"/>
      <c r="VIX16" s="107"/>
      <c r="VIY16" s="107"/>
      <c r="VIZ16" s="107"/>
      <c r="VJA16" s="107"/>
      <c r="VJB16" s="107"/>
      <c r="VJC16" s="107"/>
      <c r="VJD16" s="107"/>
      <c r="VJE16" s="107"/>
      <c r="VJF16" s="107"/>
      <c r="VJG16" s="107"/>
      <c r="VJH16" s="107"/>
      <c r="VJI16" s="107"/>
      <c r="VJJ16" s="107"/>
      <c r="VJK16" s="107"/>
      <c r="VJL16" s="107"/>
      <c r="VJM16" s="107"/>
      <c r="VJN16" s="107"/>
      <c r="VJO16" s="107"/>
      <c r="VJP16" s="107"/>
      <c r="VJQ16" s="107"/>
      <c r="VJR16" s="107"/>
      <c r="VJS16" s="107"/>
      <c r="VJT16" s="107"/>
      <c r="VJU16" s="107"/>
      <c r="VJV16" s="107"/>
      <c r="VJW16" s="107"/>
      <c r="VJX16" s="107"/>
      <c r="VJY16" s="107"/>
      <c r="VJZ16" s="107"/>
      <c r="VKA16" s="107"/>
      <c r="VKB16" s="107"/>
      <c r="VKC16" s="107"/>
      <c r="VKD16" s="107"/>
      <c r="VKE16" s="107"/>
      <c r="VKF16" s="107"/>
      <c r="VKG16" s="107"/>
      <c r="VKH16" s="107"/>
      <c r="VKI16" s="107"/>
      <c r="VKJ16" s="107"/>
      <c r="VKK16" s="107"/>
      <c r="VKL16" s="107"/>
      <c r="VKM16" s="107"/>
      <c r="VKN16" s="107"/>
      <c r="VKO16" s="107"/>
      <c r="VKP16" s="107"/>
      <c r="VKQ16" s="107"/>
      <c r="VKR16" s="107"/>
      <c r="VKS16" s="107"/>
      <c r="VKT16" s="107"/>
      <c r="VKU16" s="107"/>
      <c r="VKV16" s="107"/>
      <c r="VKW16" s="107"/>
      <c r="VKX16" s="107"/>
      <c r="VKY16" s="107"/>
      <c r="VKZ16" s="107"/>
      <c r="VLA16" s="107"/>
      <c r="VLB16" s="107"/>
      <c r="VLC16" s="107"/>
      <c r="VLD16" s="107"/>
      <c r="VLE16" s="107"/>
      <c r="VLF16" s="107"/>
      <c r="VLG16" s="107"/>
      <c r="VLH16" s="107"/>
      <c r="VLI16" s="107"/>
      <c r="VLJ16" s="107"/>
      <c r="VLK16" s="107"/>
      <c r="VLL16" s="107"/>
      <c r="VLM16" s="107"/>
      <c r="VLN16" s="107"/>
      <c r="VLO16" s="107"/>
      <c r="VLP16" s="107"/>
      <c r="VLQ16" s="107"/>
      <c r="VLR16" s="107"/>
      <c r="VLS16" s="107"/>
      <c r="VLT16" s="107"/>
      <c r="VLU16" s="107"/>
      <c r="VLV16" s="107"/>
      <c r="VLW16" s="107"/>
      <c r="VLX16" s="107"/>
      <c r="VLY16" s="107"/>
      <c r="VLZ16" s="107"/>
      <c r="VMA16" s="107"/>
      <c r="VMB16" s="107"/>
      <c r="VMC16" s="107"/>
      <c r="VMD16" s="107"/>
      <c r="VME16" s="107"/>
      <c r="VMF16" s="107"/>
      <c r="VMG16" s="107"/>
      <c r="VMH16" s="107"/>
      <c r="VMI16" s="107"/>
      <c r="VMJ16" s="107"/>
      <c r="VMK16" s="107"/>
      <c r="VML16" s="107"/>
      <c r="VMM16" s="107"/>
      <c r="VMN16" s="107"/>
      <c r="VMO16" s="107"/>
      <c r="VMP16" s="107"/>
      <c r="VMQ16" s="107"/>
      <c r="VMR16" s="107"/>
      <c r="VMS16" s="107"/>
      <c r="VMT16" s="107"/>
      <c r="VMU16" s="107"/>
      <c r="VMV16" s="107"/>
      <c r="VMW16" s="107"/>
      <c r="VMX16" s="107"/>
      <c r="VMY16" s="107"/>
      <c r="VMZ16" s="107"/>
      <c r="VNA16" s="107"/>
      <c r="VNB16" s="107"/>
      <c r="VNC16" s="107"/>
      <c r="VND16" s="107"/>
      <c r="VNE16" s="107"/>
      <c r="VNF16" s="107"/>
      <c r="VNG16" s="107"/>
      <c r="VNH16" s="107"/>
      <c r="VNI16" s="107"/>
      <c r="VNJ16" s="107"/>
      <c r="VNK16" s="107"/>
      <c r="VNL16" s="107"/>
      <c r="VNM16" s="107"/>
      <c r="VNN16" s="107"/>
      <c r="VNO16" s="107"/>
      <c r="VNP16" s="107"/>
      <c r="VNQ16" s="107"/>
      <c r="VNR16" s="107"/>
      <c r="VNS16" s="107"/>
      <c r="VNT16" s="107"/>
      <c r="VNU16" s="107"/>
      <c r="VNV16" s="107"/>
      <c r="VNW16" s="107"/>
      <c r="VNX16" s="107"/>
      <c r="VNY16" s="107"/>
      <c r="VNZ16" s="107"/>
      <c r="VOA16" s="107"/>
      <c r="VOB16" s="107"/>
      <c r="VOC16" s="107"/>
      <c r="VOD16" s="107"/>
      <c r="VOE16" s="107"/>
      <c r="VOF16" s="107"/>
      <c r="VOG16" s="107"/>
      <c r="VOH16" s="107"/>
      <c r="VOI16" s="107"/>
      <c r="VOJ16" s="107"/>
      <c r="VOK16" s="107"/>
      <c r="VOL16" s="107"/>
      <c r="VOM16" s="107"/>
      <c r="VON16" s="107"/>
      <c r="VOO16" s="107"/>
      <c r="VOP16" s="107"/>
      <c r="VOQ16" s="107"/>
      <c r="VOR16" s="107"/>
      <c r="VOS16" s="107"/>
      <c r="VOT16" s="107"/>
      <c r="VOU16" s="107"/>
      <c r="VOV16" s="107"/>
      <c r="VOW16" s="107"/>
      <c r="VOX16" s="107"/>
      <c r="VOY16" s="107"/>
      <c r="VOZ16" s="107"/>
      <c r="VPA16" s="107"/>
      <c r="VPB16" s="107"/>
      <c r="VPC16" s="107"/>
      <c r="VPD16" s="107"/>
      <c r="VPE16" s="107"/>
      <c r="VPF16" s="107"/>
      <c r="VPG16" s="107"/>
      <c r="VPH16" s="107"/>
      <c r="VPI16" s="107"/>
      <c r="VPJ16" s="107"/>
      <c r="VPK16" s="107"/>
      <c r="VPL16" s="107"/>
      <c r="VPM16" s="107"/>
      <c r="VPN16" s="107"/>
      <c r="VPO16" s="107"/>
      <c r="VPP16" s="107"/>
      <c r="VPQ16" s="107"/>
      <c r="VPR16" s="107"/>
      <c r="VPS16" s="107"/>
      <c r="VPT16" s="107"/>
      <c r="VPU16" s="107"/>
      <c r="VPV16" s="107"/>
      <c r="VPW16" s="107"/>
      <c r="VPX16" s="107"/>
      <c r="VPY16" s="107"/>
      <c r="VPZ16" s="107"/>
      <c r="VQA16" s="107"/>
      <c r="VQB16" s="107"/>
      <c r="VQC16" s="107"/>
      <c r="VQD16" s="107"/>
      <c r="VQE16" s="107"/>
      <c r="VQF16" s="107"/>
      <c r="VQG16" s="107"/>
      <c r="VQH16" s="107"/>
      <c r="VQI16" s="107"/>
      <c r="VQJ16" s="107"/>
      <c r="VQK16" s="107"/>
      <c r="VQL16" s="107"/>
      <c r="VQM16" s="107"/>
      <c r="VQN16" s="107"/>
      <c r="VQO16" s="107"/>
      <c r="VQP16" s="107"/>
      <c r="VQQ16" s="107"/>
      <c r="VQR16" s="107"/>
      <c r="VQS16" s="107"/>
      <c r="VQT16" s="107"/>
      <c r="VQU16" s="107"/>
      <c r="VQV16" s="107"/>
      <c r="VQW16" s="107"/>
      <c r="VQX16" s="107"/>
      <c r="VQY16" s="107"/>
      <c r="VQZ16" s="107"/>
      <c r="VRA16" s="107"/>
      <c r="VRB16" s="107"/>
      <c r="VRC16" s="107"/>
      <c r="VRD16" s="107"/>
      <c r="VRE16" s="107"/>
      <c r="VRF16" s="107"/>
      <c r="VRG16" s="107"/>
      <c r="VRH16" s="107"/>
      <c r="VRI16" s="107"/>
      <c r="VRJ16" s="107"/>
      <c r="VRK16" s="107"/>
      <c r="VRL16" s="107"/>
      <c r="VRM16" s="107"/>
      <c r="VRN16" s="107"/>
      <c r="VRO16" s="107"/>
      <c r="VRP16" s="107"/>
      <c r="VRQ16" s="107"/>
      <c r="VRR16" s="107"/>
      <c r="VRS16" s="107"/>
      <c r="VRT16" s="107"/>
      <c r="VRU16" s="107"/>
      <c r="VRV16" s="107"/>
      <c r="VRW16" s="107"/>
      <c r="VRX16" s="107"/>
      <c r="VRY16" s="107"/>
      <c r="VRZ16" s="107"/>
      <c r="VSA16" s="107"/>
      <c r="VSB16" s="107"/>
      <c r="VSC16" s="107"/>
      <c r="VSD16" s="107"/>
      <c r="VSE16" s="107"/>
      <c r="VSF16" s="107"/>
      <c r="VSG16" s="107"/>
      <c r="VSH16" s="107"/>
      <c r="VSI16" s="107"/>
      <c r="VSJ16" s="107"/>
      <c r="VSK16" s="107"/>
      <c r="VSL16" s="107"/>
      <c r="VSM16" s="107"/>
      <c r="VSN16" s="107"/>
      <c r="VSO16" s="107"/>
      <c r="VSP16" s="107"/>
      <c r="VSQ16" s="107"/>
      <c r="VSR16" s="107"/>
      <c r="VSS16" s="107"/>
      <c r="VST16" s="107"/>
      <c r="VSU16" s="107"/>
      <c r="VSV16" s="107"/>
      <c r="VSW16" s="107"/>
      <c r="VSX16" s="107"/>
      <c r="VSY16" s="107"/>
      <c r="VSZ16" s="107"/>
      <c r="VTA16" s="107"/>
      <c r="VTB16" s="107"/>
      <c r="VTC16" s="107"/>
      <c r="VTD16" s="107"/>
      <c r="VTE16" s="107"/>
      <c r="VTF16" s="107"/>
      <c r="VTG16" s="107"/>
      <c r="VTH16" s="107"/>
      <c r="VTI16" s="107"/>
      <c r="VTJ16" s="107"/>
      <c r="VTK16" s="107"/>
      <c r="VTL16" s="107"/>
      <c r="VTM16" s="107"/>
      <c r="VTN16" s="107"/>
      <c r="VTO16" s="107"/>
      <c r="VTP16" s="107"/>
      <c r="VTQ16" s="107"/>
      <c r="VTR16" s="107"/>
      <c r="VTS16" s="107"/>
      <c r="VTT16" s="107"/>
      <c r="VTU16" s="107"/>
      <c r="VTV16" s="107"/>
      <c r="VTW16" s="107"/>
      <c r="VTX16" s="107"/>
      <c r="VTY16" s="107"/>
      <c r="VTZ16" s="107"/>
      <c r="VUA16" s="107"/>
      <c r="VUB16" s="107"/>
      <c r="VUC16" s="107"/>
      <c r="VUD16" s="107"/>
      <c r="VUE16" s="107"/>
      <c r="VUF16" s="107"/>
      <c r="VUG16" s="107"/>
      <c r="VUH16" s="107"/>
      <c r="VUI16" s="107"/>
      <c r="VUJ16" s="107"/>
      <c r="VUK16" s="107"/>
      <c r="VUL16" s="107"/>
      <c r="VUM16" s="107"/>
      <c r="VUN16" s="107"/>
      <c r="VUO16" s="107"/>
      <c r="VUP16" s="107"/>
      <c r="VUQ16" s="107"/>
      <c r="VUR16" s="107"/>
      <c r="VUS16" s="107"/>
      <c r="VUT16" s="107"/>
      <c r="VUU16" s="107"/>
      <c r="VUV16" s="107"/>
      <c r="VUW16" s="107"/>
      <c r="VUX16" s="107"/>
      <c r="VUY16" s="107"/>
      <c r="VUZ16" s="107"/>
      <c r="VVA16" s="107"/>
      <c r="VVB16" s="107"/>
      <c r="VVC16" s="107"/>
      <c r="VVD16" s="107"/>
      <c r="VVE16" s="107"/>
      <c r="VVF16" s="107"/>
      <c r="VVG16" s="107"/>
      <c r="VVH16" s="107"/>
      <c r="VVI16" s="107"/>
      <c r="VVJ16" s="107"/>
      <c r="VVK16" s="107"/>
      <c r="VVL16" s="107"/>
      <c r="VVM16" s="107"/>
      <c r="VVN16" s="107"/>
      <c r="VVO16" s="107"/>
      <c r="VVP16" s="107"/>
      <c r="VVQ16" s="107"/>
      <c r="VVR16" s="107"/>
      <c r="VVS16" s="107"/>
      <c r="VVT16" s="107"/>
      <c r="VVU16" s="107"/>
      <c r="VVV16" s="107"/>
      <c r="VVW16" s="107"/>
      <c r="VVX16" s="107"/>
      <c r="VVY16" s="107"/>
      <c r="VVZ16" s="107"/>
      <c r="VWA16" s="107"/>
      <c r="VWB16" s="107"/>
      <c r="VWC16" s="107"/>
      <c r="VWD16" s="107"/>
      <c r="VWE16" s="107"/>
      <c r="VWF16" s="107"/>
      <c r="VWG16" s="107"/>
      <c r="VWH16" s="107"/>
      <c r="VWI16" s="107"/>
      <c r="VWJ16" s="107"/>
      <c r="VWK16" s="107"/>
      <c r="VWL16" s="107"/>
      <c r="VWM16" s="107"/>
      <c r="VWN16" s="107"/>
      <c r="VWO16" s="107"/>
      <c r="VWP16" s="107"/>
      <c r="VWQ16" s="107"/>
      <c r="VWR16" s="107"/>
      <c r="VWS16" s="107"/>
      <c r="VWT16" s="107"/>
      <c r="VWU16" s="107"/>
      <c r="VWV16" s="107"/>
      <c r="VWW16" s="107"/>
      <c r="VWX16" s="107"/>
      <c r="VWY16" s="107"/>
      <c r="VWZ16" s="107"/>
      <c r="VXA16" s="107"/>
      <c r="VXB16" s="107"/>
      <c r="VXC16" s="107"/>
      <c r="VXD16" s="107"/>
      <c r="VXE16" s="107"/>
      <c r="VXF16" s="107"/>
      <c r="VXG16" s="107"/>
      <c r="VXH16" s="107"/>
      <c r="VXI16" s="107"/>
      <c r="VXJ16" s="107"/>
      <c r="VXK16" s="107"/>
      <c r="VXL16" s="107"/>
      <c r="VXM16" s="107"/>
      <c r="VXN16" s="107"/>
      <c r="VXO16" s="107"/>
      <c r="VXP16" s="107"/>
      <c r="VXQ16" s="107"/>
      <c r="VXR16" s="107"/>
      <c r="VXS16" s="107"/>
      <c r="VXT16" s="107"/>
      <c r="VXU16" s="107"/>
      <c r="VXV16" s="107"/>
      <c r="VXW16" s="107"/>
      <c r="VXX16" s="107"/>
      <c r="VXY16" s="107"/>
      <c r="VXZ16" s="107"/>
      <c r="VYA16" s="107"/>
      <c r="VYB16" s="107"/>
      <c r="VYC16" s="107"/>
      <c r="VYD16" s="107"/>
      <c r="VYE16" s="107"/>
      <c r="VYF16" s="107"/>
      <c r="VYG16" s="107"/>
      <c r="VYH16" s="107"/>
      <c r="VYI16" s="107"/>
      <c r="VYJ16" s="107"/>
      <c r="VYK16" s="107"/>
      <c r="VYL16" s="107"/>
      <c r="VYM16" s="107"/>
      <c r="VYN16" s="107"/>
      <c r="VYO16" s="107"/>
      <c r="VYP16" s="107"/>
      <c r="VYQ16" s="107"/>
      <c r="VYR16" s="107"/>
      <c r="VYS16" s="107"/>
      <c r="VYT16" s="107"/>
      <c r="VYU16" s="107"/>
      <c r="VYV16" s="107"/>
      <c r="VYW16" s="107"/>
      <c r="VYX16" s="107"/>
      <c r="VYY16" s="107"/>
      <c r="VYZ16" s="107"/>
      <c r="VZA16" s="107"/>
      <c r="VZB16" s="107"/>
      <c r="VZC16" s="107"/>
      <c r="VZD16" s="107"/>
      <c r="VZE16" s="107"/>
      <c r="VZF16" s="107"/>
      <c r="VZG16" s="107"/>
      <c r="VZH16" s="107"/>
      <c r="VZI16" s="107"/>
      <c r="VZJ16" s="107"/>
      <c r="VZK16" s="107"/>
      <c r="VZL16" s="107"/>
      <c r="VZM16" s="107"/>
      <c r="VZN16" s="107"/>
      <c r="VZO16" s="107"/>
      <c r="VZP16" s="107"/>
      <c r="VZQ16" s="107"/>
      <c r="VZR16" s="107"/>
      <c r="VZS16" s="107"/>
      <c r="VZT16" s="107"/>
      <c r="VZU16" s="107"/>
      <c r="VZV16" s="107"/>
      <c r="VZW16" s="107"/>
      <c r="VZX16" s="107"/>
      <c r="VZY16" s="107"/>
      <c r="VZZ16" s="107"/>
      <c r="WAA16" s="107"/>
      <c r="WAB16" s="107"/>
      <c r="WAC16" s="107"/>
      <c r="WAD16" s="107"/>
      <c r="WAE16" s="107"/>
      <c r="WAF16" s="107"/>
      <c r="WAG16" s="107"/>
      <c r="WAH16" s="107"/>
      <c r="WAI16" s="107"/>
      <c r="WAJ16" s="107"/>
      <c r="WAK16" s="107"/>
      <c r="WAL16" s="107"/>
      <c r="WAM16" s="107"/>
      <c r="WAN16" s="107"/>
      <c r="WAO16" s="107"/>
      <c r="WAP16" s="107"/>
      <c r="WAQ16" s="107"/>
      <c r="WAR16" s="107"/>
      <c r="WAS16" s="107"/>
      <c r="WAT16" s="107"/>
      <c r="WAU16" s="107"/>
      <c r="WAV16" s="107"/>
      <c r="WAW16" s="107"/>
      <c r="WAX16" s="107"/>
      <c r="WAY16" s="107"/>
      <c r="WAZ16" s="107"/>
      <c r="WBA16" s="107"/>
      <c r="WBB16" s="107"/>
      <c r="WBC16" s="107"/>
      <c r="WBD16" s="107"/>
      <c r="WBE16" s="107"/>
      <c r="WBF16" s="107"/>
      <c r="WBG16" s="107"/>
      <c r="WBH16" s="107"/>
      <c r="WBI16" s="107"/>
      <c r="WBJ16" s="107"/>
      <c r="WBK16" s="107"/>
      <c r="WBL16" s="107"/>
      <c r="WBM16" s="107"/>
      <c r="WBN16" s="107"/>
      <c r="WBO16" s="107"/>
      <c r="WBP16" s="107"/>
      <c r="WBQ16" s="107"/>
      <c r="WBR16" s="107"/>
      <c r="WBS16" s="107"/>
      <c r="WBT16" s="107"/>
      <c r="WBU16" s="107"/>
      <c r="WBV16" s="107"/>
      <c r="WBW16" s="107"/>
      <c r="WBX16" s="107"/>
      <c r="WBY16" s="107"/>
      <c r="WBZ16" s="107"/>
      <c r="WCA16" s="107"/>
      <c r="WCB16" s="107"/>
      <c r="WCC16" s="107"/>
      <c r="WCD16" s="107"/>
      <c r="WCE16" s="107"/>
      <c r="WCF16" s="107"/>
      <c r="WCG16" s="107"/>
      <c r="WCH16" s="107"/>
      <c r="WCI16" s="107"/>
      <c r="WCJ16" s="107"/>
      <c r="WCK16" s="107"/>
      <c r="WCL16" s="107"/>
      <c r="WCM16" s="107"/>
      <c r="WCN16" s="107"/>
      <c r="WCO16" s="107"/>
      <c r="WCP16" s="107"/>
      <c r="WCQ16" s="107"/>
      <c r="WCR16" s="107"/>
      <c r="WCS16" s="107"/>
      <c r="WCT16" s="107"/>
      <c r="WCU16" s="107"/>
      <c r="WCV16" s="107"/>
      <c r="WCW16" s="107"/>
      <c r="WCX16" s="107"/>
      <c r="WCY16" s="107"/>
      <c r="WCZ16" s="107"/>
      <c r="WDA16" s="107"/>
      <c r="WDB16" s="107"/>
      <c r="WDC16" s="107"/>
      <c r="WDD16" s="107"/>
      <c r="WDE16" s="107"/>
      <c r="WDF16" s="107"/>
      <c r="WDG16" s="107"/>
      <c r="WDH16" s="107"/>
      <c r="WDI16" s="107"/>
      <c r="WDJ16" s="107"/>
      <c r="WDK16" s="107"/>
      <c r="WDL16" s="107"/>
      <c r="WDM16" s="107"/>
      <c r="WDN16" s="107"/>
      <c r="WDO16" s="107"/>
      <c r="WDP16" s="107"/>
      <c r="WDQ16" s="107"/>
      <c r="WDR16" s="107"/>
      <c r="WDS16" s="107"/>
      <c r="WDT16" s="107"/>
      <c r="WDU16" s="107"/>
      <c r="WDV16" s="107"/>
      <c r="WDW16" s="107"/>
      <c r="WDX16" s="107"/>
      <c r="WDY16" s="107"/>
      <c r="WDZ16" s="107"/>
      <c r="WEA16" s="107"/>
      <c r="WEB16" s="107"/>
      <c r="WEC16" s="107"/>
      <c r="WED16" s="107"/>
      <c r="WEE16" s="107"/>
      <c r="WEF16" s="107"/>
      <c r="WEG16" s="107"/>
      <c r="WEH16" s="107"/>
      <c r="WEI16" s="107"/>
      <c r="WEJ16" s="107"/>
      <c r="WEK16" s="107"/>
      <c r="WEL16" s="107"/>
      <c r="WEM16" s="107"/>
      <c r="WEN16" s="107"/>
      <c r="WEO16" s="107"/>
      <c r="WEP16" s="107"/>
      <c r="WEQ16" s="107"/>
      <c r="WER16" s="107"/>
      <c r="WES16" s="107"/>
      <c r="WET16" s="107"/>
      <c r="WEU16" s="107"/>
      <c r="WEV16" s="107"/>
      <c r="WEW16" s="107"/>
      <c r="WEX16" s="107"/>
      <c r="WEY16" s="107"/>
      <c r="WEZ16" s="107"/>
      <c r="WFA16" s="107"/>
      <c r="WFB16" s="107"/>
      <c r="WFC16" s="107"/>
      <c r="WFD16" s="107"/>
      <c r="WFE16" s="107"/>
      <c r="WFF16" s="107"/>
      <c r="WFG16" s="107"/>
      <c r="WFH16" s="107"/>
      <c r="WFI16" s="107"/>
      <c r="WFJ16" s="107"/>
      <c r="WFK16" s="107"/>
      <c r="WFL16" s="107"/>
      <c r="WFM16" s="107"/>
      <c r="WFN16" s="107"/>
      <c r="WFO16" s="107"/>
      <c r="WFP16" s="107"/>
      <c r="WFQ16" s="107"/>
      <c r="WFR16" s="107"/>
      <c r="WFS16" s="107"/>
      <c r="WFT16" s="107"/>
      <c r="WFU16" s="107"/>
      <c r="WFV16" s="107"/>
      <c r="WFW16" s="107"/>
      <c r="WFX16" s="107"/>
      <c r="WFY16" s="107"/>
      <c r="WFZ16" s="107"/>
      <c r="WGA16" s="107"/>
      <c r="WGB16" s="107"/>
      <c r="WGC16" s="107"/>
      <c r="WGD16" s="107"/>
      <c r="WGE16" s="107"/>
      <c r="WGF16" s="107"/>
      <c r="WGG16" s="107"/>
      <c r="WGH16" s="107"/>
      <c r="WGI16" s="107"/>
      <c r="WGJ16" s="107"/>
      <c r="WGK16" s="107"/>
      <c r="WGL16" s="107"/>
      <c r="WGM16" s="107"/>
      <c r="WGN16" s="107"/>
      <c r="WGO16" s="107"/>
      <c r="WGP16" s="107"/>
      <c r="WGQ16" s="107"/>
      <c r="WGR16" s="107"/>
      <c r="WGS16" s="107"/>
      <c r="WGT16" s="107"/>
      <c r="WGU16" s="107"/>
      <c r="WGV16" s="107"/>
      <c r="WGW16" s="107"/>
      <c r="WGX16" s="107"/>
      <c r="WGY16" s="107"/>
      <c r="WGZ16" s="107"/>
      <c r="WHA16" s="107"/>
      <c r="WHB16" s="107"/>
      <c r="WHC16" s="107"/>
      <c r="WHD16" s="107"/>
      <c r="WHE16" s="107"/>
      <c r="WHF16" s="107"/>
      <c r="WHG16" s="107"/>
      <c r="WHH16" s="107"/>
      <c r="WHI16" s="107"/>
      <c r="WHJ16" s="107"/>
      <c r="WHK16" s="107"/>
      <c r="WHL16" s="107"/>
      <c r="WHM16" s="107"/>
      <c r="WHN16" s="107"/>
      <c r="WHO16" s="107"/>
      <c r="WHP16" s="107"/>
      <c r="WHQ16" s="107"/>
      <c r="WHR16" s="107"/>
      <c r="WHS16" s="107"/>
      <c r="WHT16" s="107"/>
      <c r="WHU16" s="107"/>
      <c r="WHV16" s="107"/>
      <c r="WHW16" s="107"/>
      <c r="WHX16" s="107"/>
      <c r="WHY16" s="107"/>
      <c r="WHZ16" s="107"/>
      <c r="WIA16" s="107"/>
      <c r="WIB16" s="107"/>
      <c r="WIC16" s="107"/>
      <c r="WID16" s="107"/>
      <c r="WIE16" s="107"/>
      <c r="WIF16" s="107"/>
      <c r="WIG16" s="107"/>
      <c r="WIH16" s="107"/>
      <c r="WII16" s="107"/>
      <c r="WIJ16" s="107"/>
      <c r="WIK16" s="107"/>
      <c r="WIL16" s="107"/>
      <c r="WIM16" s="107"/>
      <c r="WIN16" s="107"/>
      <c r="WIO16" s="107"/>
      <c r="WIP16" s="107"/>
      <c r="WIQ16" s="107"/>
      <c r="WIR16" s="107"/>
      <c r="WIS16" s="107"/>
      <c r="WIT16" s="107"/>
      <c r="WIU16" s="107"/>
      <c r="WIV16" s="107"/>
      <c r="WIW16" s="107"/>
      <c r="WIX16" s="107"/>
      <c r="WIY16" s="107"/>
      <c r="WIZ16" s="107"/>
      <c r="WJA16" s="107"/>
      <c r="WJB16" s="107"/>
      <c r="WJC16" s="107"/>
      <c r="WJD16" s="107"/>
      <c r="WJE16" s="107"/>
      <c r="WJF16" s="107"/>
      <c r="WJG16" s="107"/>
      <c r="WJH16" s="107"/>
      <c r="WJI16" s="107"/>
      <c r="WJJ16" s="107"/>
      <c r="WJK16" s="107"/>
      <c r="WJL16" s="107"/>
      <c r="WJM16" s="107"/>
      <c r="WJN16" s="107"/>
      <c r="WJO16" s="107"/>
      <c r="WJP16" s="107"/>
      <c r="WJQ16" s="107"/>
      <c r="WJR16" s="107"/>
      <c r="WJS16" s="107"/>
      <c r="WJT16" s="107"/>
      <c r="WJU16" s="107"/>
      <c r="WJV16" s="107"/>
      <c r="WJW16" s="107"/>
      <c r="WJX16" s="107"/>
      <c r="WJY16" s="107"/>
      <c r="WJZ16" s="107"/>
      <c r="WKA16" s="107"/>
      <c r="WKB16" s="107"/>
      <c r="WKC16" s="107"/>
      <c r="WKD16" s="107"/>
      <c r="WKE16" s="107"/>
      <c r="WKF16" s="107"/>
      <c r="WKG16" s="107"/>
      <c r="WKH16" s="107"/>
      <c r="WKI16" s="107"/>
      <c r="WKJ16" s="107"/>
      <c r="WKK16" s="107"/>
      <c r="WKL16" s="107"/>
      <c r="WKM16" s="107"/>
      <c r="WKN16" s="107"/>
      <c r="WKO16" s="107"/>
      <c r="WKP16" s="107"/>
      <c r="WKQ16" s="107"/>
      <c r="WKR16" s="107"/>
      <c r="WKS16" s="107"/>
      <c r="WKT16" s="107"/>
      <c r="WKU16" s="107"/>
      <c r="WKV16" s="107"/>
      <c r="WKW16" s="107"/>
      <c r="WKX16" s="107"/>
      <c r="WKY16" s="107"/>
      <c r="WKZ16" s="107"/>
      <c r="WLA16" s="107"/>
      <c r="WLB16" s="107"/>
      <c r="WLC16" s="107"/>
      <c r="WLD16" s="107"/>
      <c r="WLE16" s="107"/>
      <c r="WLF16" s="107"/>
      <c r="WLG16" s="107"/>
      <c r="WLH16" s="107"/>
      <c r="WLI16" s="107"/>
      <c r="WLJ16" s="107"/>
      <c r="WLK16" s="107"/>
      <c r="WLL16" s="107"/>
      <c r="WLM16" s="107"/>
      <c r="WLN16" s="107"/>
      <c r="WLO16" s="107"/>
      <c r="WLP16" s="107"/>
      <c r="WLQ16" s="107"/>
      <c r="WLR16" s="107"/>
      <c r="WLS16" s="107"/>
      <c r="WLT16" s="107"/>
      <c r="WLU16" s="107"/>
      <c r="WLV16" s="107"/>
      <c r="WLW16" s="107"/>
      <c r="WLX16" s="107"/>
      <c r="WLY16" s="107"/>
      <c r="WLZ16" s="107"/>
      <c r="WMA16" s="107"/>
      <c r="WMB16" s="107"/>
      <c r="WMC16" s="107"/>
      <c r="WMD16" s="107"/>
      <c r="WME16" s="107"/>
      <c r="WMF16" s="107"/>
      <c r="WMG16" s="107"/>
      <c r="WMH16" s="107"/>
      <c r="WMI16" s="107"/>
      <c r="WMJ16" s="107"/>
      <c r="WMK16" s="107"/>
      <c r="WML16" s="107"/>
      <c r="WMM16" s="107"/>
      <c r="WMN16" s="107"/>
      <c r="WMO16" s="107"/>
      <c r="WMP16" s="107"/>
      <c r="WMQ16" s="107"/>
      <c r="WMR16" s="107"/>
      <c r="WMS16" s="107"/>
      <c r="WMT16" s="107"/>
      <c r="WMU16" s="107"/>
      <c r="WMV16" s="107"/>
      <c r="WMW16" s="107"/>
      <c r="WMX16" s="107"/>
      <c r="WMY16" s="107"/>
      <c r="WMZ16" s="107"/>
      <c r="WNA16" s="107"/>
      <c r="WNB16" s="107"/>
      <c r="WNC16" s="107"/>
      <c r="WND16" s="107"/>
      <c r="WNE16" s="107"/>
      <c r="WNF16" s="107"/>
      <c r="WNG16" s="107"/>
      <c r="WNH16" s="107"/>
      <c r="WNI16" s="107"/>
      <c r="WNJ16" s="107"/>
      <c r="WNK16" s="107"/>
      <c r="WNL16" s="107"/>
      <c r="WNM16" s="107"/>
      <c r="WNN16" s="107"/>
      <c r="WNO16" s="107"/>
      <c r="WNP16" s="107"/>
      <c r="WNQ16" s="107"/>
      <c r="WNR16" s="107"/>
      <c r="WNS16" s="107"/>
      <c r="WNT16" s="107"/>
      <c r="WNU16" s="107"/>
      <c r="WNV16" s="107"/>
      <c r="WNW16" s="107"/>
      <c r="WNX16" s="107"/>
      <c r="WNY16" s="107"/>
      <c r="WNZ16" s="107"/>
      <c r="WOA16" s="107"/>
      <c r="WOB16" s="107"/>
      <c r="WOC16" s="107"/>
      <c r="WOD16" s="107"/>
      <c r="WOE16" s="107"/>
      <c r="WOF16" s="107"/>
      <c r="WOG16" s="107"/>
      <c r="WOH16" s="107"/>
      <c r="WOI16" s="107"/>
      <c r="WOJ16" s="107"/>
      <c r="WOK16" s="107"/>
      <c r="WOL16" s="107"/>
      <c r="WOM16" s="107"/>
      <c r="WON16" s="107"/>
      <c r="WOO16" s="107"/>
      <c r="WOP16" s="107"/>
      <c r="WOQ16" s="107"/>
      <c r="WOR16" s="107"/>
      <c r="WOS16" s="107"/>
      <c r="WOT16" s="107"/>
      <c r="WOU16" s="107"/>
      <c r="WOV16" s="107"/>
      <c r="WOW16" s="107"/>
      <c r="WOX16" s="107"/>
      <c r="WOY16" s="107"/>
      <c r="WOZ16" s="107"/>
      <c r="WPA16" s="107"/>
      <c r="WPB16" s="107"/>
      <c r="WPC16" s="107"/>
      <c r="WPD16" s="107"/>
      <c r="WPE16" s="107"/>
      <c r="WPF16" s="107"/>
      <c r="WPG16" s="107"/>
      <c r="WPH16" s="107"/>
      <c r="WPI16" s="107"/>
      <c r="WPJ16" s="107"/>
      <c r="WPK16" s="107"/>
      <c r="WPL16" s="107"/>
      <c r="WPM16" s="107"/>
      <c r="WPN16" s="107"/>
      <c r="WPO16" s="107"/>
      <c r="WPP16" s="107"/>
      <c r="WPQ16" s="107"/>
      <c r="WPR16" s="107"/>
      <c r="WPS16" s="107"/>
      <c r="WPT16" s="107"/>
      <c r="WPU16" s="107"/>
      <c r="WPV16" s="107"/>
      <c r="WPW16" s="107"/>
      <c r="WPX16" s="107"/>
      <c r="WPY16" s="107"/>
      <c r="WPZ16" s="107"/>
      <c r="WQA16" s="107"/>
      <c r="WQB16" s="107"/>
      <c r="WQC16" s="107"/>
      <c r="WQD16" s="107"/>
      <c r="WQE16" s="107"/>
      <c r="WQF16" s="107"/>
      <c r="WQG16" s="107"/>
      <c r="WQH16" s="107"/>
      <c r="WQI16" s="107"/>
      <c r="WQJ16" s="107"/>
      <c r="WQK16" s="107"/>
      <c r="WQL16" s="107"/>
      <c r="WQM16" s="107"/>
      <c r="WQN16" s="107"/>
      <c r="WQO16" s="107"/>
      <c r="WQP16" s="107"/>
      <c r="WQQ16" s="107"/>
      <c r="WQR16" s="107"/>
      <c r="WQS16" s="107"/>
      <c r="WQT16" s="107"/>
      <c r="WQU16" s="107"/>
      <c r="WQV16" s="107"/>
      <c r="WQW16" s="107"/>
      <c r="WQX16" s="107"/>
      <c r="WQY16" s="107"/>
      <c r="WQZ16" s="107"/>
      <c r="WRA16" s="107"/>
      <c r="WRB16" s="107"/>
      <c r="WRC16" s="107"/>
      <c r="WRD16" s="107"/>
      <c r="WRE16" s="107"/>
      <c r="WRF16" s="107"/>
      <c r="WRG16" s="107"/>
      <c r="WRH16" s="107"/>
      <c r="WRI16" s="107"/>
      <c r="WRJ16" s="107"/>
      <c r="WRK16" s="107"/>
      <c r="WRL16" s="107"/>
      <c r="WRM16" s="107"/>
      <c r="WRN16" s="107"/>
      <c r="WRO16" s="107"/>
      <c r="WRP16" s="107"/>
      <c r="WRQ16" s="107"/>
      <c r="WRR16" s="107"/>
      <c r="WRS16" s="107"/>
      <c r="WRT16" s="107"/>
      <c r="WRU16" s="107"/>
      <c r="WRV16" s="107"/>
      <c r="WRW16" s="107"/>
      <c r="WRX16" s="107"/>
      <c r="WRY16" s="107"/>
      <c r="WRZ16" s="107"/>
      <c r="WSA16" s="107"/>
      <c r="WSB16" s="107"/>
      <c r="WSC16" s="107"/>
      <c r="WSD16" s="107"/>
      <c r="WSE16" s="107"/>
      <c r="WSF16" s="107"/>
      <c r="WSG16" s="107"/>
      <c r="WSH16" s="107"/>
      <c r="WSI16" s="107"/>
      <c r="WSJ16" s="107"/>
      <c r="WSK16" s="107"/>
      <c r="WSL16" s="107"/>
      <c r="WSM16" s="107"/>
      <c r="WSN16" s="107"/>
      <c r="WSO16" s="107"/>
      <c r="WSP16" s="107"/>
      <c r="WSQ16" s="107"/>
      <c r="WSR16" s="107"/>
      <c r="WSS16" s="107"/>
      <c r="WST16" s="107"/>
      <c r="WSU16" s="107"/>
      <c r="WSV16" s="107"/>
      <c r="WSW16" s="107"/>
      <c r="WSX16" s="107"/>
      <c r="WSY16" s="107"/>
      <c r="WSZ16" s="107"/>
      <c r="WTA16" s="107"/>
      <c r="WTB16" s="107"/>
      <c r="WTC16" s="107"/>
      <c r="WTD16" s="107"/>
      <c r="WTE16" s="107"/>
      <c r="WTF16" s="107"/>
      <c r="WTG16" s="107"/>
      <c r="WTH16" s="107"/>
      <c r="WTI16" s="107"/>
      <c r="WTJ16" s="107"/>
      <c r="WTK16" s="107"/>
      <c r="WTL16" s="107"/>
      <c r="WTM16" s="107"/>
      <c r="WTN16" s="107"/>
      <c r="WTO16" s="107"/>
      <c r="WTP16" s="107"/>
      <c r="WTQ16" s="107"/>
      <c r="WTR16" s="107"/>
      <c r="WTS16" s="107"/>
      <c r="WTT16" s="107"/>
      <c r="WTU16" s="107"/>
      <c r="WTV16" s="107"/>
      <c r="WTW16" s="107"/>
      <c r="WTX16" s="107"/>
      <c r="WTY16" s="107"/>
      <c r="WTZ16" s="107"/>
      <c r="WUA16" s="107"/>
      <c r="WUB16" s="107"/>
      <c r="WUC16" s="107"/>
      <c r="WUD16" s="107"/>
      <c r="WUE16" s="107"/>
      <c r="WUF16" s="107"/>
      <c r="WUG16" s="107"/>
      <c r="WUH16" s="107"/>
      <c r="WUI16" s="107"/>
      <c r="WUJ16" s="107"/>
      <c r="WUK16" s="107"/>
      <c r="WUL16" s="107"/>
      <c r="WUM16" s="107"/>
      <c r="WUN16" s="107"/>
      <c r="WUO16" s="107"/>
      <c r="WUP16" s="107"/>
      <c r="WUQ16" s="107"/>
      <c r="WUR16" s="107"/>
      <c r="WUS16" s="107"/>
      <c r="WUT16" s="107"/>
      <c r="WUU16" s="107"/>
      <c r="WUV16" s="107"/>
      <c r="WUW16" s="107"/>
      <c r="WUX16" s="107"/>
      <c r="WUY16" s="107"/>
      <c r="WUZ16" s="107"/>
      <c r="WVA16" s="107"/>
      <c r="WVB16" s="107"/>
      <c r="WVC16" s="107"/>
      <c r="WVD16" s="107"/>
      <c r="WVE16" s="107"/>
      <c r="WVF16" s="107"/>
      <c r="WVG16" s="107"/>
      <c r="WVH16" s="107"/>
      <c r="WVI16" s="107"/>
      <c r="WVJ16" s="107"/>
      <c r="WVK16" s="107"/>
      <c r="WVL16" s="107"/>
      <c r="WVM16" s="107"/>
      <c r="WVN16" s="107"/>
      <c r="WVO16" s="107"/>
      <c r="WVP16" s="107"/>
      <c r="WVQ16" s="107"/>
      <c r="WVR16" s="107"/>
      <c r="WVS16" s="107"/>
      <c r="WVT16" s="107"/>
      <c r="WVU16" s="107"/>
      <c r="WVV16" s="107"/>
      <c r="WVW16" s="107"/>
      <c r="WVX16" s="107"/>
      <c r="WVY16" s="107"/>
      <c r="WVZ16" s="107"/>
      <c r="WWA16" s="107"/>
      <c r="WWB16" s="107"/>
      <c r="WWC16" s="107"/>
      <c r="WWD16" s="107"/>
      <c r="WWE16" s="107"/>
      <c r="WWF16" s="107"/>
      <c r="WWG16" s="107"/>
      <c r="WWH16" s="107"/>
      <c r="WWI16" s="107"/>
      <c r="WWJ16" s="107"/>
      <c r="WWK16" s="107"/>
      <c r="WWL16" s="107"/>
      <c r="WWM16" s="107"/>
      <c r="WWN16" s="107"/>
      <c r="WWO16" s="107"/>
      <c r="WWP16" s="107"/>
      <c r="WWQ16" s="107"/>
      <c r="WWR16" s="107"/>
      <c r="WWS16" s="107"/>
      <c r="WWT16" s="107"/>
      <c r="WWU16" s="107"/>
      <c r="WWV16" s="107"/>
      <c r="WWW16" s="107"/>
      <c r="WWX16" s="107"/>
      <c r="WWY16" s="107"/>
      <c r="WWZ16" s="107"/>
      <c r="WXA16" s="107"/>
      <c r="WXB16" s="107"/>
      <c r="WXC16" s="107"/>
      <c r="WXD16" s="107"/>
      <c r="WXE16" s="107"/>
      <c r="WXF16" s="107"/>
      <c r="WXG16" s="107"/>
      <c r="WXH16" s="107"/>
      <c r="WXI16" s="107"/>
      <c r="WXJ16" s="107"/>
      <c r="WXK16" s="107"/>
      <c r="WXL16" s="107"/>
      <c r="WXM16" s="107"/>
      <c r="WXN16" s="107"/>
      <c r="WXO16" s="107"/>
      <c r="WXP16" s="107"/>
      <c r="WXQ16" s="107"/>
      <c r="WXR16" s="107"/>
      <c r="WXS16" s="107"/>
      <c r="WXT16" s="107"/>
      <c r="WXU16" s="107"/>
      <c r="WXV16" s="107"/>
      <c r="WXW16" s="107"/>
      <c r="WXX16" s="107"/>
      <c r="WXY16" s="107"/>
      <c r="WXZ16" s="107"/>
      <c r="WYA16" s="107"/>
      <c r="WYB16" s="107"/>
      <c r="WYC16" s="107"/>
      <c r="WYD16" s="107"/>
      <c r="WYE16" s="107"/>
      <c r="WYF16" s="107"/>
      <c r="WYG16" s="107"/>
      <c r="WYH16" s="107"/>
      <c r="WYI16" s="107"/>
      <c r="WYJ16" s="107"/>
      <c r="WYK16" s="107"/>
      <c r="WYL16" s="107"/>
      <c r="WYM16" s="107"/>
      <c r="WYN16" s="107"/>
      <c r="WYO16" s="107"/>
      <c r="WYP16" s="107"/>
      <c r="WYQ16" s="107"/>
      <c r="WYR16" s="107"/>
      <c r="WYS16" s="107"/>
      <c r="WYT16" s="107"/>
      <c r="WYU16" s="107"/>
      <c r="WYV16" s="107"/>
      <c r="WYW16" s="107"/>
      <c r="WYX16" s="107"/>
      <c r="WYY16" s="107"/>
      <c r="WYZ16" s="107"/>
      <c r="WZA16" s="107"/>
      <c r="WZB16" s="107"/>
      <c r="WZC16" s="107"/>
      <c r="WZD16" s="107"/>
      <c r="WZE16" s="107"/>
      <c r="WZF16" s="107"/>
      <c r="WZG16" s="107"/>
      <c r="WZH16" s="107"/>
      <c r="WZI16" s="107"/>
      <c r="WZJ16" s="107"/>
      <c r="WZK16" s="107"/>
      <c r="WZL16" s="107"/>
      <c r="WZM16" s="107"/>
      <c r="WZN16" s="107"/>
      <c r="WZO16" s="107"/>
      <c r="WZP16" s="107"/>
      <c r="WZQ16" s="107"/>
      <c r="WZR16" s="107"/>
      <c r="WZS16" s="107"/>
      <c r="WZT16" s="107"/>
      <c r="WZU16" s="107"/>
      <c r="WZV16" s="107"/>
      <c r="WZW16" s="107"/>
      <c r="WZX16" s="107"/>
      <c r="WZY16" s="107"/>
      <c r="WZZ16" s="107"/>
      <c r="XAA16" s="107"/>
      <c r="XAB16" s="107"/>
      <c r="XAC16" s="107"/>
      <c r="XAD16" s="107"/>
      <c r="XAE16" s="107"/>
      <c r="XAF16" s="107"/>
      <c r="XAG16" s="107"/>
      <c r="XAH16" s="107"/>
      <c r="XAI16" s="107"/>
      <c r="XAJ16" s="107"/>
      <c r="XAK16" s="107"/>
      <c r="XAL16" s="107"/>
      <c r="XAM16" s="107"/>
      <c r="XAN16" s="107"/>
      <c r="XAO16" s="107"/>
      <c r="XAP16" s="107"/>
      <c r="XAQ16" s="107"/>
      <c r="XAR16" s="107"/>
      <c r="XAS16" s="107"/>
      <c r="XAT16" s="107"/>
      <c r="XAU16" s="107"/>
      <c r="XAV16" s="107"/>
      <c r="XAW16" s="107"/>
      <c r="XAX16" s="107"/>
      <c r="XAY16" s="107"/>
      <c r="XAZ16" s="107"/>
      <c r="XBA16" s="107"/>
      <c r="XBB16" s="107"/>
      <c r="XBC16" s="107"/>
      <c r="XBD16" s="107"/>
      <c r="XBE16" s="107"/>
      <c r="XBF16" s="107"/>
      <c r="XBG16" s="107"/>
      <c r="XBH16" s="107"/>
      <c r="XBI16" s="107"/>
      <c r="XBJ16" s="107"/>
      <c r="XBK16" s="107"/>
      <c r="XBL16" s="107"/>
      <c r="XBM16" s="107"/>
      <c r="XBN16" s="107"/>
      <c r="XBO16" s="107"/>
      <c r="XBP16" s="107"/>
      <c r="XBQ16" s="107"/>
      <c r="XBR16" s="107"/>
      <c r="XBS16" s="107"/>
      <c r="XBT16" s="107"/>
      <c r="XBU16" s="107"/>
      <c r="XBV16" s="107"/>
      <c r="XBW16" s="107"/>
      <c r="XBX16" s="107"/>
      <c r="XBY16" s="107"/>
      <c r="XBZ16" s="107"/>
      <c r="XCA16" s="107"/>
      <c r="XCB16" s="107"/>
      <c r="XCC16" s="107"/>
      <c r="XCD16" s="107"/>
      <c r="XCE16" s="107"/>
      <c r="XCF16" s="107"/>
      <c r="XCG16" s="107"/>
      <c r="XCH16" s="107"/>
      <c r="XCI16" s="107"/>
      <c r="XCJ16" s="107"/>
      <c r="XCK16" s="107"/>
      <c r="XCL16" s="107"/>
      <c r="XCM16" s="107"/>
      <c r="XCN16" s="107"/>
      <c r="XCO16" s="107"/>
      <c r="XCP16" s="107"/>
      <c r="XCQ16" s="107"/>
      <c r="XCR16" s="107"/>
      <c r="XCS16" s="107"/>
      <c r="XCT16" s="107"/>
      <c r="XCU16" s="107"/>
      <c r="XCV16" s="107"/>
      <c r="XCW16" s="107"/>
      <c r="XCX16" s="107"/>
      <c r="XCY16" s="107"/>
      <c r="XCZ16" s="107"/>
      <c r="XDA16" s="107"/>
      <c r="XDB16" s="107"/>
      <c r="XDC16" s="107"/>
      <c r="XDD16" s="107"/>
      <c r="XDE16" s="107"/>
      <c r="XDF16" s="107"/>
      <c r="XDG16" s="107"/>
      <c r="XDH16" s="107"/>
      <c r="XDI16" s="107"/>
      <c r="XDJ16" s="107"/>
      <c r="XDK16" s="107"/>
      <c r="XDL16" s="107"/>
      <c r="XDM16" s="107"/>
      <c r="XDN16" s="107"/>
      <c r="XDO16" s="107"/>
      <c r="XDP16" s="107"/>
      <c r="XDQ16" s="107"/>
      <c r="XDR16" s="107"/>
      <c r="XDS16" s="107"/>
      <c r="XDT16" s="107"/>
      <c r="XDU16" s="107"/>
      <c r="XDV16" s="107"/>
      <c r="XDW16" s="107"/>
      <c r="XDX16" s="107"/>
      <c r="XDY16" s="107"/>
      <c r="XDZ16" s="107"/>
    </row>
    <row r="17" ht="20" customHeight="1" spans="1:10">
      <c r="A17" s="67" t="s">
        <v>326</v>
      </c>
      <c r="B17" s="60">
        <v>200</v>
      </c>
      <c r="C17" s="60">
        <v>200</v>
      </c>
      <c r="D17" s="60">
        <v>200</v>
      </c>
      <c r="E17" s="86">
        <f t="shared" si="0"/>
        <v>1</v>
      </c>
      <c r="F17" s="135">
        <v>200</v>
      </c>
      <c r="G17" s="135">
        <v>200</v>
      </c>
      <c r="H17" s="60"/>
      <c r="I17" s="90">
        <f t="shared" si="2"/>
        <v>200</v>
      </c>
      <c r="J17" s="119"/>
    </row>
    <row r="18" ht="20" customHeight="1" spans="1:10">
      <c r="A18" s="67" t="s">
        <v>327</v>
      </c>
      <c r="B18" s="60">
        <v>150</v>
      </c>
      <c r="C18" s="60">
        <v>150</v>
      </c>
      <c r="D18" s="60">
        <v>150</v>
      </c>
      <c r="E18" s="86">
        <f t="shared" si="0"/>
        <v>1</v>
      </c>
      <c r="F18" s="135">
        <v>150</v>
      </c>
      <c r="G18" s="135">
        <v>137</v>
      </c>
      <c r="H18" s="60"/>
      <c r="I18" s="90">
        <f t="shared" si="2"/>
        <v>150</v>
      </c>
      <c r="J18" s="119"/>
    </row>
    <row r="19" s="129" customFormat="1" ht="20" hidden="1" customHeight="1" spans="1:16354">
      <c r="A19" s="67" t="s">
        <v>328</v>
      </c>
      <c r="B19" s="60"/>
      <c r="C19" s="60"/>
      <c r="D19" s="60"/>
      <c r="E19" s="86"/>
      <c r="F19" s="135"/>
      <c r="G19" s="135"/>
      <c r="H19" s="60"/>
      <c r="I19" s="90">
        <f t="shared" si="2"/>
        <v>0</v>
      </c>
      <c r="J19" s="119"/>
      <c r="K19" s="107"/>
      <c r="L19" s="107"/>
      <c r="M19" s="107"/>
      <c r="N19" s="107"/>
      <c r="O19" s="107"/>
      <c r="P19" s="107"/>
      <c r="Q19" s="107"/>
      <c r="R19" s="107"/>
      <c r="S19" s="107"/>
      <c r="T19" s="107"/>
      <c r="U19" s="107"/>
      <c r="V19" s="107"/>
      <c r="W19" s="107"/>
      <c r="X19" s="107"/>
      <c r="Y19" s="107"/>
      <c r="Z19" s="107"/>
      <c r="AA19" s="107"/>
      <c r="AB19" s="107"/>
      <c r="AC19" s="107"/>
      <c r="AD19" s="107"/>
      <c r="AE19" s="107"/>
      <c r="AF19" s="107"/>
      <c r="AG19" s="107"/>
      <c r="AH19" s="107"/>
      <c r="AI19" s="107"/>
      <c r="AJ19" s="107"/>
      <c r="AK19" s="107"/>
      <c r="AL19" s="107"/>
      <c r="AM19" s="107"/>
      <c r="AN19" s="107"/>
      <c r="AO19" s="107"/>
      <c r="AP19" s="107"/>
      <c r="AQ19" s="107"/>
      <c r="AR19" s="107"/>
      <c r="AS19" s="107"/>
      <c r="AT19" s="107"/>
      <c r="AU19" s="107"/>
      <c r="AV19" s="107"/>
      <c r="AW19" s="107"/>
      <c r="AX19" s="107"/>
      <c r="AY19" s="107"/>
      <c r="AZ19" s="107"/>
      <c r="BA19" s="107"/>
      <c r="BB19" s="107"/>
      <c r="BC19" s="107"/>
      <c r="BD19" s="107"/>
      <c r="BE19" s="107"/>
      <c r="BF19" s="107"/>
      <c r="BG19" s="107"/>
      <c r="BH19" s="107"/>
      <c r="BI19" s="107"/>
      <c r="BJ19" s="107"/>
      <c r="BK19" s="107"/>
      <c r="BL19" s="107"/>
      <c r="BM19" s="107"/>
      <c r="BN19" s="107"/>
      <c r="BO19" s="107"/>
      <c r="BP19" s="107"/>
      <c r="BQ19" s="107"/>
      <c r="BR19" s="107"/>
      <c r="BS19" s="107"/>
      <c r="BT19" s="107"/>
      <c r="BU19" s="107"/>
      <c r="BV19" s="107"/>
      <c r="BW19" s="107"/>
      <c r="BX19" s="107"/>
      <c r="BY19" s="107"/>
      <c r="BZ19" s="107"/>
      <c r="CA19" s="107"/>
      <c r="CB19" s="107"/>
      <c r="CC19" s="107"/>
      <c r="CD19" s="107"/>
      <c r="CE19" s="107"/>
      <c r="CF19" s="107"/>
      <c r="CG19" s="107"/>
      <c r="CH19" s="107"/>
      <c r="CI19" s="107"/>
      <c r="CJ19" s="107"/>
      <c r="CK19" s="107"/>
      <c r="CL19" s="107"/>
      <c r="CM19" s="107"/>
      <c r="CN19" s="107"/>
      <c r="CO19" s="107"/>
      <c r="CP19" s="107"/>
      <c r="CQ19" s="107"/>
      <c r="CR19" s="107"/>
      <c r="CS19" s="107"/>
      <c r="CT19" s="107"/>
      <c r="CU19" s="107"/>
      <c r="CV19" s="107"/>
      <c r="CW19" s="107"/>
      <c r="CX19" s="107"/>
      <c r="CY19" s="107"/>
      <c r="CZ19" s="107"/>
      <c r="DA19" s="107"/>
      <c r="DB19" s="107"/>
      <c r="DC19" s="107"/>
      <c r="DD19" s="107"/>
      <c r="DE19" s="107"/>
      <c r="DF19" s="107"/>
      <c r="DG19" s="107"/>
      <c r="DH19" s="107"/>
      <c r="DI19" s="107"/>
      <c r="DJ19" s="107"/>
      <c r="DK19" s="107"/>
      <c r="DL19" s="107"/>
      <c r="DM19" s="107"/>
      <c r="DN19" s="107"/>
      <c r="DO19" s="107"/>
      <c r="DP19" s="107"/>
      <c r="DQ19" s="107"/>
      <c r="DR19" s="107"/>
      <c r="DS19" s="107"/>
      <c r="DT19" s="107"/>
      <c r="DU19" s="107"/>
      <c r="DV19" s="107"/>
      <c r="DW19" s="107"/>
      <c r="DX19" s="107"/>
      <c r="DY19" s="107"/>
      <c r="DZ19" s="107"/>
      <c r="EA19" s="107"/>
      <c r="EB19" s="107"/>
      <c r="EC19" s="107"/>
      <c r="ED19" s="107"/>
      <c r="EE19" s="107"/>
      <c r="EF19" s="107"/>
      <c r="EG19" s="107"/>
      <c r="EH19" s="107"/>
      <c r="EI19" s="107"/>
      <c r="EJ19" s="107"/>
      <c r="EK19" s="107"/>
      <c r="EL19" s="107"/>
      <c r="EM19" s="107"/>
      <c r="EN19" s="107"/>
      <c r="EO19" s="107"/>
      <c r="EP19" s="107"/>
      <c r="EQ19" s="107"/>
      <c r="ER19" s="107"/>
      <c r="ES19" s="107"/>
      <c r="ET19" s="107"/>
      <c r="EU19" s="107"/>
      <c r="EV19" s="107"/>
      <c r="EW19" s="107"/>
      <c r="EX19" s="107"/>
      <c r="EY19" s="107"/>
      <c r="EZ19" s="107"/>
      <c r="FA19" s="107"/>
      <c r="FB19" s="107"/>
      <c r="FC19" s="107"/>
      <c r="FD19" s="107"/>
      <c r="FE19" s="107"/>
      <c r="FF19" s="107"/>
      <c r="FG19" s="107"/>
      <c r="FH19" s="107"/>
      <c r="FI19" s="107"/>
      <c r="FJ19" s="107"/>
      <c r="FK19" s="107"/>
      <c r="FL19" s="107"/>
      <c r="FM19" s="107"/>
      <c r="FN19" s="107"/>
      <c r="FO19" s="107"/>
      <c r="FP19" s="107"/>
      <c r="FQ19" s="107"/>
      <c r="FR19" s="107"/>
      <c r="FS19" s="107"/>
      <c r="FT19" s="107"/>
      <c r="FU19" s="107"/>
      <c r="FV19" s="107"/>
      <c r="FW19" s="107"/>
      <c r="FX19" s="107"/>
      <c r="FY19" s="107"/>
      <c r="FZ19" s="107"/>
      <c r="GA19" s="107"/>
      <c r="GB19" s="107"/>
      <c r="GC19" s="107"/>
      <c r="GD19" s="107"/>
      <c r="GE19" s="107"/>
      <c r="GF19" s="107"/>
      <c r="GG19" s="107"/>
      <c r="GH19" s="107"/>
      <c r="GI19" s="107"/>
      <c r="GJ19" s="107"/>
      <c r="GK19" s="107"/>
      <c r="GL19" s="107"/>
      <c r="GM19" s="107"/>
      <c r="GN19" s="107"/>
      <c r="GO19" s="107"/>
      <c r="GP19" s="107"/>
      <c r="GQ19" s="107"/>
      <c r="GR19" s="107"/>
      <c r="GS19" s="107"/>
      <c r="GT19" s="107"/>
      <c r="GU19" s="107"/>
      <c r="GV19" s="107"/>
      <c r="GW19" s="107"/>
      <c r="GX19" s="107"/>
      <c r="GY19" s="107"/>
      <c r="GZ19" s="107"/>
      <c r="HA19" s="107"/>
      <c r="HB19" s="107"/>
      <c r="HC19" s="107"/>
      <c r="HD19" s="107"/>
      <c r="HE19" s="107"/>
      <c r="HF19" s="107"/>
      <c r="HG19" s="107"/>
      <c r="HH19" s="107"/>
      <c r="HI19" s="107"/>
      <c r="HJ19" s="107"/>
      <c r="HK19" s="107"/>
      <c r="HL19" s="107"/>
      <c r="HM19" s="107"/>
      <c r="HN19" s="107"/>
      <c r="HO19" s="107"/>
      <c r="HP19" s="107"/>
      <c r="HQ19" s="107"/>
      <c r="HR19" s="107"/>
      <c r="HS19" s="107"/>
      <c r="HT19" s="107"/>
      <c r="HU19" s="107"/>
      <c r="HV19" s="107"/>
      <c r="HW19" s="107"/>
      <c r="HX19" s="107"/>
      <c r="HY19" s="107"/>
      <c r="HZ19" s="107"/>
      <c r="IA19" s="107"/>
      <c r="IB19" s="107"/>
      <c r="IC19" s="107"/>
      <c r="ID19" s="107"/>
      <c r="IE19" s="107"/>
      <c r="IF19" s="107"/>
      <c r="IG19" s="107"/>
      <c r="IH19" s="107"/>
      <c r="II19" s="107"/>
      <c r="IJ19" s="107"/>
      <c r="IK19" s="107"/>
      <c r="IL19" s="107"/>
      <c r="IM19" s="107"/>
      <c r="IN19" s="107"/>
      <c r="IO19" s="107"/>
      <c r="IP19" s="107"/>
      <c r="IQ19" s="107"/>
      <c r="IR19" s="107"/>
      <c r="IS19" s="107"/>
      <c r="IT19" s="107"/>
      <c r="IU19" s="107"/>
      <c r="IV19" s="107"/>
      <c r="IW19" s="107"/>
      <c r="IX19" s="107"/>
      <c r="IY19" s="107"/>
      <c r="IZ19" s="107"/>
      <c r="JA19" s="107"/>
      <c r="JB19" s="107"/>
      <c r="JC19" s="107"/>
      <c r="JD19" s="107"/>
      <c r="JE19" s="107"/>
      <c r="JF19" s="107"/>
      <c r="JG19" s="107"/>
      <c r="JH19" s="107"/>
      <c r="JI19" s="107"/>
      <c r="JJ19" s="107"/>
      <c r="JK19" s="107"/>
      <c r="JL19" s="107"/>
      <c r="JM19" s="107"/>
      <c r="JN19" s="107"/>
      <c r="JO19" s="107"/>
      <c r="JP19" s="107"/>
      <c r="JQ19" s="107"/>
      <c r="JR19" s="107"/>
      <c r="JS19" s="107"/>
      <c r="JT19" s="107"/>
      <c r="JU19" s="107"/>
      <c r="JV19" s="107"/>
      <c r="JW19" s="107"/>
      <c r="JX19" s="107"/>
      <c r="JY19" s="107"/>
      <c r="JZ19" s="107"/>
      <c r="KA19" s="107"/>
      <c r="KB19" s="107"/>
      <c r="KC19" s="107"/>
      <c r="KD19" s="107"/>
      <c r="KE19" s="107"/>
      <c r="KF19" s="107"/>
      <c r="KG19" s="107"/>
      <c r="KH19" s="107"/>
      <c r="KI19" s="107"/>
      <c r="KJ19" s="107"/>
      <c r="KK19" s="107"/>
      <c r="KL19" s="107"/>
      <c r="KM19" s="107"/>
      <c r="KN19" s="107"/>
      <c r="KO19" s="107"/>
      <c r="KP19" s="107"/>
      <c r="KQ19" s="107"/>
      <c r="KR19" s="107"/>
      <c r="KS19" s="107"/>
      <c r="KT19" s="107"/>
      <c r="KU19" s="107"/>
      <c r="KV19" s="107"/>
      <c r="KW19" s="107"/>
      <c r="KX19" s="107"/>
      <c r="KY19" s="107"/>
      <c r="KZ19" s="107"/>
      <c r="LA19" s="107"/>
      <c r="LB19" s="107"/>
      <c r="LC19" s="107"/>
      <c r="LD19" s="107"/>
      <c r="LE19" s="107"/>
      <c r="LF19" s="107"/>
      <c r="LG19" s="107"/>
      <c r="LH19" s="107"/>
      <c r="LI19" s="107"/>
      <c r="LJ19" s="107"/>
      <c r="LK19" s="107"/>
      <c r="LL19" s="107"/>
      <c r="LM19" s="107"/>
      <c r="LN19" s="107"/>
      <c r="LO19" s="107"/>
      <c r="LP19" s="107"/>
      <c r="LQ19" s="107"/>
      <c r="LR19" s="107"/>
      <c r="LS19" s="107"/>
      <c r="LT19" s="107"/>
      <c r="LU19" s="107"/>
      <c r="LV19" s="107"/>
      <c r="LW19" s="107"/>
      <c r="LX19" s="107"/>
      <c r="LY19" s="107"/>
      <c r="LZ19" s="107"/>
      <c r="MA19" s="107"/>
      <c r="MB19" s="107"/>
      <c r="MC19" s="107"/>
      <c r="MD19" s="107"/>
      <c r="ME19" s="107"/>
      <c r="MF19" s="107"/>
      <c r="MG19" s="107"/>
      <c r="MH19" s="107"/>
      <c r="MI19" s="107"/>
      <c r="MJ19" s="107"/>
      <c r="MK19" s="107"/>
      <c r="ML19" s="107"/>
      <c r="MM19" s="107"/>
      <c r="MN19" s="107"/>
      <c r="MO19" s="107"/>
      <c r="MP19" s="107"/>
      <c r="MQ19" s="107"/>
      <c r="MR19" s="107"/>
      <c r="MS19" s="107"/>
      <c r="MT19" s="107"/>
      <c r="MU19" s="107"/>
      <c r="MV19" s="107"/>
      <c r="MW19" s="107"/>
      <c r="MX19" s="107"/>
      <c r="MY19" s="107"/>
      <c r="MZ19" s="107"/>
      <c r="NA19" s="107"/>
      <c r="NB19" s="107"/>
      <c r="NC19" s="107"/>
      <c r="ND19" s="107"/>
      <c r="NE19" s="107"/>
      <c r="NF19" s="107"/>
      <c r="NG19" s="107"/>
      <c r="NH19" s="107"/>
      <c r="NI19" s="107"/>
      <c r="NJ19" s="107"/>
      <c r="NK19" s="107"/>
      <c r="NL19" s="107"/>
      <c r="NM19" s="107"/>
      <c r="NN19" s="107"/>
      <c r="NO19" s="107"/>
      <c r="NP19" s="107"/>
      <c r="NQ19" s="107"/>
      <c r="NR19" s="107"/>
      <c r="NS19" s="107"/>
      <c r="NT19" s="107"/>
      <c r="NU19" s="107"/>
      <c r="NV19" s="107"/>
      <c r="NW19" s="107"/>
      <c r="NX19" s="107"/>
      <c r="NY19" s="107"/>
      <c r="NZ19" s="107"/>
      <c r="OA19" s="107"/>
      <c r="OB19" s="107"/>
      <c r="OC19" s="107"/>
      <c r="OD19" s="107"/>
      <c r="OE19" s="107"/>
      <c r="OF19" s="107"/>
      <c r="OG19" s="107"/>
      <c r="OH19" s="107"/>
      <c r="OI19" s="107"/>
      <c r="OJ19" s="107"/>
      <c r="OK19" s="107"/>
      <c r="OL19" s="107"/>
      <c r="OM19" s="107"/>
      <c r="ON19" s="107"/>
      <c r="OO19" s="107"/>
      <c r="OP19" s="107"/>
      <c r="OQ19" s="107"/>
      <c r="OR19" s="107"/>
      <c r="OS19" s="107"/>
      <c r="OT19" s="107"/>
      <c r="OU19" s="107"/>
      <c r="OV19" s="107"/>
      <c r="OW19" s="107"/>
      <c r="OX19" s="107"/>
      <c r="OY19" s="107"/>
      <c r="OZ19" s="107"/>
      <c r="PA19" s="107"/>
      <c r="PB19" s="107"/>
      <c r="PC19" s="107"/>
      <c r="PD19" s="107"/>
      <c r="PE19" s="107"/>
      <c r="PF19" s="107"/>
      <c r="PG19" s="107"/>
      <c r="PH19" s="107"/>
      <c r="PI19" s="107"/>
      <c r="PJ19" s="107"/>
      <c r="PK19" s="107"/>
      <c r="PL19" s="107"/>
      <c r="PM19" s="107"/>
      <c r="PN19" s="107"/>
      <c r="PO19" s="107"/>
      <c r="PP19" s="107"/>
      <c r="PQ19" s="107"/>
      <c r="PR19" s="107"/>
      <c r="PS19" s="107"/>
      <c r="PT19" s="107"/>
      <c r="PU19" s="107"/>
      <c r="PV19" s="107"/>
      <c r="PW19" s="107"/>
      <c r="PX19" s="107"/>
      <c r="PY19" s="107"/>
      <c r="PZ19" s="107"/>
      <c r="QA19" s="107"/>
      <c r="QB19" s="107"/>
      <c r="QC19" s="107"/>
      <c r="QD19" s="107"/>
      <c r="QE19" s="107"/>
      <c r="QF19" s="107"/>
      <c r="QG19" s="107"/>
      <c r="QH19" s="107"/>
      <c r="QI19" s="107"/>
      <c r="QJ19" s="107"/>
      <c r="QK19" s="107"/>
      <c r="QL19" s="107"/>
      <c r="QM19" s="107"/>
      <c r="QN19" s="107"/>
      <c r="QO19" s="107"/>
      <c r="QP19" s="107"/>
      <c r="QQ19" s="107"/>
      <c r="QR19" s="107"/>
      <c r="QS19" s="107"/>
      <c r="QT19" s="107"/>
      <c r="QU19" s="107"/>
      <c r="QV19" s="107"/>
      <c r="QW19" s="107"/>
      <c r="QX19" s="107"/>
      <c r="QY19" s="107"/>
      <c r="QZ19" s="107"/>
      <c r="RA19" s="107"/>
      <c r="RB19" s="107"/>
      <c r="RC19" s="107"/>
      <c r="RD19" s="107"/>
      <c r="RE19" s="107"/>
      <c r="RF19" s="107"/>
      <c r="RG19" s="107"/>
      <c r="RH19" s="107"/>
      <c r="RI19" s="107"/>
      <c r="RJ19" s="107"/>
      <c r="RK19" s="107"/>
      <c r="RL19" s="107"/>
      <c r="RM19" s="107"/>
      <c r="RN19" s="107"/>
      <c r="RO19" s="107"/>
      <c r="RP19" s="107"/>
      <c r="RQ19" s="107"/>
      <c r="RR19" s="107"/>
      <c r="RS19" s="107"/>
      <c r="RT19" s="107"/>
      <c r="RU19" s="107"/>
      <c r="RV19" s="107"/>
      <c r="RW19" s="107"/>
      <c r="RX19" s="107"/>
      <c r="RY19" s="107"/>
      <c r="RZ19" s="107"/>
      <c r="SA19" s="107"/>
      <c r="SB19" s="107"/>
      <c r="SC19" s="107"/>
      <c r="SD19" s="107"/>
      <c r="SE19" s="107"/>
      <c r="SF19" s="107"/>
      <c r="SG19" s="107"/>
      <c r="SH19" s="107"/>
      <c r="SI19" s="107"/>
      <c r="SJ19" s="107"/>
      <c r="SK19" s="107"/>
      <c r="SL19" s="107"/>
      <c r="SM19" s="107"/>
      <c r="SN19" s="107"/>
      <c r="SO19" s="107"/>
      <c r="SP19" s="107"/>
      <c r="SQ19" s="107"/>
      <c r="SR19" s="107"/>
      <c r="SS19" s="107"/>
      <c r="ST19" s="107"/>
      <c r="SU19" s="107"/>
      <c r="SV19" s="107"/>
      <c r="SW19" s="107"/>
      <c r="SX19" s="107"/>
      <c r="SY19" s="107"/>
      <c r="SZ19" s="107"/>
      <c r="TA19" s="107"/>
      <c r="TB19" s="107"/>
      <c r="TC19" s="107"/>
      <c r="TD19" s="107"/>
      <c r="TE19" s="107"/>
      <c r="TF19" s="107"/>
      <c r="TG19" s="107"/>
      <c r="TH19" s="107"/>
      <c r="TI19" s="107"/>
      <c r="TJ19" s="107"/>
      <c r="TK19" s="107"/>
      <c r="TL19" s="107"/>
      <c r="TM19" s="107"/>
      <c r="TN19" s="107"/>
      <c r="TO19" s="107"/>
      <c r="TP19" s="107"/>
      <c r="TQ19" s="107"/>
      <c r="TR19" s="107"/>
      <c r="TS19" s="107"/>
      <c r="TT19" s="107"/>
      <c r="TU19" s="107"/>
      <c r="TV19" s="107"/>
      <c r="TW19" s="107"/>
      <c r="TX19" s="107"/>
      <c r="TY19" s="107"/>
      <c r="TZ19" s="107"/>
      <c r="UA19" s="107"/>
      <c r="UB19" s="107"/>
      <c r="UC19" s="107"/>
      <c r="UD19" s="107"/>
      <c r="UE19" s="107"/>
      <c r="UF19" s="107"/>
      <c r="UG19" s="107"/>
      <c r="UH19" s="107"/>
      <c r="UI19" s="107"/>
      <c r="UJ19" s="107"/>
      <c r="UK19" s="107"/>
      <c r="UL19" s="107"/>
      <c r="UM19" s="107"/>
      <c r="UN19" s="107"/>
      <c r="UO19" s="107"/>
      <c r="UP19" s="107"/>
      <c r="UQ19" s="107"/>
      <c r="UR19" s="107"/>
      <c r="US19" s="107"/>
      <c r="UT19" s="107"/>
      <c r="UU19" s="107"/>
      <c r="UV19" s="107"/>
      <c r="UW19" s="107"/>
      <c r="UX19" s="107"/>
      <c r="UY19" s="107"/>
      <c r="UZ19" s="107"/>
      <c r="VA19" s="107"/>
      <c r="VB19" s="107"/>
      <c r="VC19" s="107"/>
      <c r="VD19" s="107"/>
      <c r="VE19" s="107"/>
      <c r="VF19" s="107"/>
      <c r="VG19" s="107"/>
      <c r="VH19" s="107"/>
      <c r="VI19" s="107"/>
      <c r="VJ19" s="107"/>
      <c r="VK19" s="107"/>
      <c r="VL19" s="107"/>
      <c r="VM19" s="107"/>
      <c r="VN19" s="107"/>
      <c r="VO19" s="107"/>
      <c r="VP19" s="107"/>
      <c r="VQ19" s="107"/>
      <c r="VR19" s="107"/>
      <c r="VS19" s="107"/>
      <c r="VT19" s="107"/>
      <c r="VU19" s="107"/>
      <c r="VV19" s="107"/>
      <c r="VW19" s="107"/>
      <c r="VX19" s="107"/>
      <c r="VY19" s="107"/>
      <c r="VZ19" s="107"/>
      <c r="WA19" s="107"/>
      <c r="WB19" s="107"/>
      <c r="WC19" s="107"/>
      <c r="WD19" s="107"/>
      <c r="WE19" s="107"/>
      <c r="WF19" s="107"/>
      <c r="WG19" s="107"/>
      <c r="WH19" s="107"/>
      <c r="WI19" s="107"/>
      <c r="WJ19" s="107"/>
      <c r="WK19" s="107"/>
      <c r="WL19" s="107"/>
      <c r="WM19" s="107"/>
      <c r="WN19" s="107"/>
      <c r="WO19" s="107"/>
      <c r="WP19" s="107"/>
      <c r="WQ19" s="107"/>
      <c r="WR19" s="107"/>
      <c r="WS19" s="107"/>
      <c r="WT19" s="107"/>
      <c r="WU19" s="107"/>
      <c r="WV19" s="107"/>
      <c r="WW19" s="107"/>
      <c r="WX19" s="107"/>
      <c r="WY19" s="107"/>
      <c r="WZ19" s="107"/>
      <c r="XA19" s="107"/>
      <c r="XB19" s="107"/>
      <c r="XC19" s="107"/>
      <c r="XD19" s="107"/>
      <c r="XE19" s="107"/>
      <c r="XF19" s="107"/>
      <c r="XG19" s="107"/>
      <c r="XH19" s="107"/>
      <c r="XI19" s="107"/>
      <c r="XJ19" s="107"/>
      <c r="XK19" s="107"/>
      <c r="XL19" s="107"/>
      <c r="XM19" s="107"/>
      <c r="XN19" s="107"/>
      <c r="XO19" s="107"/>
      <c r="XP19" s="107"/>
      <c r="XQ19" s="107"/>
      <c r="XR19" s="107"/>
      <c r="XS19" s="107"/>
      <c r="XT19" s="107"/>
      <c r="XU19" s="107"/>
      <c r="XV19" s="107"/>
      <c r="XW19" s="107"/>
      <c r="XX19" s="107"/>
      <c r="XY19" s="107"/>
      <c r="XZ19" s="107"/>
      <c r="YA19" s="107"/>
      <c r="YB19" s="107"/>
      <c r="YC19" s="107"/>
      <c r="YD19" s="107"/>
      <c r="YE19" s="107"/>
      <c r="YF19" s="107"/>
      <c r="YG19" s="107"/>
      <c r="YH19" s="107"/>
      <c r="YI19" s="107"/>
      <c r="YJ19" s="107"/>
      <c r="YK19" s="107"/>
      <c r="YL19" s="107"/>
      <c r="YM19" s="107"/>
      <c r="YN19" s="107"/>
      <c r="YO19" s="107"/>
      <c r="YP19" s="107"/>
      <c r="YQ19" s="107"/>
      <c r="YR19" s="107"/>
      <c r="YS19" s="107"/>
      <c r="YT19" s="107"/>
      <c r="YU19" s="107"/>
      <c r="YV19" s="107"/>
      <c r="YW19" s="107"/>
      <c r="YX19" s="107"/>
      <c r="YY19" s="107"/>
      <c r="YZ19" s="107"/>
      <c r="ZA19" s="107"/>
      <c r="ZB19" s="107"/>
      <c r="ZC19" s="107"/>
      <c r="ZD19" s="107"/>
      <c r="ZE19" s="107"/>
      <c r="ZF19" s="107"/>
      <c r="ZG19" s="107"/>
      <c r="ZH19" s="107"/>
      <c r="ZI19" s="107"/>
      <c r="ZJ19" s="107"/>
      <c r="ZK19" s="107"/>
      <c r="ZL19" s="107"/>
      <c r="ZM19" s="107"/>
      <c r="ZN19" s="107"/>
      <c r="ZO19" s="107"/>
      <c r="ZP19" s="107"/>
      <c r="ZQ19" s="107"/>
      <c r="ZR19" s="107"/>
      <c r="ZS19" s="107"/>
      <c r="ZT19" s="107"/>
      <c r="ZU19" s="107"/>
      <c r="ZV19" s="107"/>
      <c r="ZW19" s="107"/>
      <c r="ZX19" s="107"/>
      <c r="ZY19" s="107"/>
      <c r="ZZ19" s="107"/>
      <c r="AAA19" s="107"/>
      <c r="AAB19" s="107"/>
      <c r="AAC19" s="107"/>
      <c r="AAD19" s="107"/>
      <c r="AAE19" s="107"/>
      <c r="AAF19" s="107"/>
      <c r="AAG19" s="107"/>
      <c r="AAH19" s="107"/>
      <c r="AAI19" s="107"/>
      <c r="AAJ19" s="107"/>
      <c r="AAK19" s="107"/>
      <c r="AAL19" s="107"/>
      <c r="AAM19" s="107"/>
      <c r="AAN19" s="107"/>
      <c r="AAO19" s="107"/>
      <c r="AAP19" s="107"/>
      <c r="AAQ19" s="107"/>
      <c r="AAR19" s="107"/>
      <c r="AAS19" s="107"/>
      <c r="AAT19" s="107"/>
      <c r="AAU19" s="107"/>
      <c r="AAV19" s="107"/>
      <c r="AAW19" s="107"/>
      <c r="AAX19" s="107"/>
      <c r="AAY19" s="107"/>
      <c r="AAZ19" s="107"/>
      <c r="ABA19" s="107"/>
      <c r="ABB19" s="107"/>
      <c r="ABC19" s="107"/>
      <c r="ABD19" s="107"/>
      <c r="ABE19" s="107"/>
      <c r="ABF19" s="107"/>
      <c r="ABG19" s="107"/>
      <c r="ABH19" s="107"/>
      <c r="ABI19" s="107"/>
      <c r="ABJ19" s="107"/>
      <c r="ABK19" s="107"/>
      <c r="ABL19" s="107"/>
      <c r="ABM19" s="107"/>
      <c r="ABN19" s="107"/>
      <c r="ABO19" s="107"/>
      <c r="ABP19" s="107"/>
      <c r="ABQ19" s="107"/>
      <c r="ABR19" s="107"/>
      <c r="ABS19" s="107"/>
      <c r="ABT19" s="107"/>
      <c r="ABU19" s="107"/>
      <c r="ABV19" s="107"/>
      <c r="ABW19" s="107"/>
      <c r="ABX19" s="107"/>
      <c r="ABY19" s="107"/>
      <c r="ABZ19" s="107"/>
      <c r="ACA19" s="107"/>
      <c r="ACB19" s="107"/>
      <c r="ACC19" s="107"/>
      <c r="ACD19" s="107"/>
      <c r="ACE19" s="107"/>
      <c r="ACF19" s="107"/>
      <c r="ACG19" s="107"/>
      <c r="ACH19" s="107"/>
      <c r="ACI19" s="107"/>
      <c r="ACJ19" s="107"/>
      <c r="ACK19" s="107"/>
      <c r="ACL19" s="107"/>
      <c r="ACM19" s="107"/>
      <c r="ACN19" s="107"/>
      <c r="ACO19" s="107"/>
      <c r="ACP19" s="107"/>
      <c r="ACQ19" s="107"/>
      <c r="ACR19" s="107"/>
      <c r="ACS19" s="107"/>
      <c r="ACT19" s="107"/>
      <c r="ACU19" s="107"/>
      <c r="ACV19" s="107"/>
      <c r="ACW19" s="107"/>
      <c r="ACX19" s="107"/>
      <c r="ACY19" s="107"/>
      <c r="ACZ19" s="107"/>
      <c r="ADA19" s="107"/>
      <c r="ADB19" s="107"/>
      <c r="ADC19" s="107"/>
      <c r="ADD19" s="107"/>
      <c r="ADE19" s="107"/>
      <c r="ADF19" s="107"/>
      <c r="ADG19" s="107"/>
      <c r="ADH19" s="107"/>
      <c r="ADI19" s="107"/>
      <c r="ADJ19" s="107"/>
      <c r="ADK19" s="107"/>
      <c r="ADL19" s="107"/>
      <c r="ADM19" s="107"/>
      <c r="ADN19" s="107"/>
      <c r="ADO19" s="107"/>
      <c r="ADP19" s="107"/>
      <c r="ADQ19" s="107"/>
      <c r="ADR19" s="107"/>
      <c r="ADS19" s="107"/>
      <c r="ADT19" s="107"/>
      <c r="ADU19" s="107"/>
      <c r="ADV19" s="107"/>
      <c r="ADW19" s="107"/>
      <c r="ADX19" s="107"/>
      <c r="ADY19" s="107"/>
      <c r="ADZ19" s="107"/>
      <c r="AEA19" s="107"/>
      <c r="AEB19" s="107"/>
      <c r="AEC19" s="107"/>
      <c r="AED19" s="107"/>
      <c r="AEE19" s="107"/>
      <c r="AEF19" s="107"/>
      <c r="AEG19" s="107"/>
      <c r="AEH19" s="107"/>
      <c r="AEI19" s="107"/>
      <c r="AEJ19" s="107"/>
      <c r="AEK19" s="107"/>
      <c r="AEL19" s="107"/>
      <c r="AEM19" s="107"/>
      <c r="AEN19" s="107"/>
      <c r="AEO19" s="107"/>
      <c r="AEP19" s="107"/>
      <c r="AEQ19" s="107"/>
      <c r="AER19" s="107"/>
      <c r="AES19" s="107"/>
      <c r="AET19" s="107"/>
      <c r="AEU19" s="107"/>
      <c r="AEV19" s="107"/>
      <c r="AEW19" s="107"/>
      <c r="AEX19" s="107"/>
      <c r="AEY19" s="107"/>
      <c r="AEZ19" s="107"/>
      <c r="AFA19" s="107"/>
      <c r="AFB19" s="107"/>
      <c r="AFC19" s="107"/>
      <c r="AFD19" s="107"/>
      <c r="AFE19" s="107"/>
      <c r="AFF19" s="107"/>
      <c r="AFG19" s="107"/>
      <c r="AFH19" s="107"/>
      <c r="AFI19" s="107"/>
      <c r="AFJ19" s="107"/>
      <c r="AFK19" s="107"/>
      <c r="AFL19" s="107"/>
      <c r="AFM19" s="107"/>
      <c r="AFN19" s="107"/>
      <c r="AFO19" s="107"/>
      <c r="AFP19" s="107"/>
      <c r="AFQ19" s="107"/>
      <c r="AFR19" s="107"/>
      <c r="AFS19" s="107"/>
      <c r="AFT19" s="107"/>
      <c r="AFU19" s="107"/>
      <c r="AFV19" s="107"/>
      <c r="AFW19" s="107"/>
      <c r="AFX19" s="107"/>
      <c r="AFY19" s="107"/>
      <c r="AFZ19" s="107"/>
      <c r="AGA19" s="107"/>
      <c r="AGB19" s="107"/>
      <c r="AGC19" s="107"/>
      <c r="AGD19" s="107"/>
      <c r="AGE19" s="107"/>
      <c r="AGF19" s="107"/>
      <c r="AGG19" s="107"/>
      <c r="AGH19" s="107"/>
      <c r="AGI19" s="107"/>
      <c r="AGJ19" s="107"/>
      <c r="AGK19" s="107"/>
      <c r="AGL19" s="107"/>
      <c r="AGM19" s="107"/>
      <c r="AGN19" s="107"/>
      <c r="AGO19" s="107"/>
      <c r="AGP19" s="107"/>
      <c r="AGQ19" s="107"/>
      <c r="AGR19" s="107"/>
      <c r="AGS19" s="107"/>
      <c r="AGT19" s="107"/>
      <c r="AGU19" s="107"/>
      <c r="AGV19" s="107"/>
      <c r="AGW19" s="107"/>
      <c r="AGX19" s="107"/>
      <c r="AGY19" s="107"/>
      <c r="AGZ19" s="107"/>
      <c r="AHA19" s="107"/>
      <c r="AHB19" s="107"/>
      <c r="AHC19" s="107"/>
      <c r="AHD19" s="107"/>
      <c r="AHE19" s="107"/>
      <c r="AHF19" s="107"/>
      <c r="AHG19" s="107"/>
      <c r="AHH19" s="107"/>
      <c r="AHI19" s="107"/>
      <c r="AHJ19" s="107"/>
      <c r="AHK19" s="107"/>
      <c r="AHL19" s="107"/>
      <c r="AHM19" s="107"/>
      <c r="AHN19" s="107"/>
      <c r="AHO19" s="107"/>
      <c r="AHP19" s="107"/>
      <c r="AHQ19" s="107"/>
      <c r="AHR19" s="107"/>
      <c r="AHS19" s="107"/>
      <c r="AHT19" s="107"/>
      <c r="AHU19" s="107"/>
      <c r="AHV19" s="107"/>
      <c r="AHW19" s="107"/>
      <c r="AHX19" s="107"/>
      <c r="AHY19" s="107"/>
      <c r="AHZ19" s="107"/>
      <c r="AIA19" s="107"/>
      <c r="AIB19" s="107"/>
      <c r="AIC19" s="107"/>
      <c r="AID19" s="107"/>
      <c r="AIE19" s="107"/>
      <c r="AIF19" s="107"/>
      <c r="AIG19" s="107"/>
      <c r="AIH19" s="107"/>
      <c r="AII19" s="107"/>
      <c r="AIJ19" s="107"/>
      <c r="AIK19" s="107"/>
      <c r="AIL19" s="107"/>
      <c r="AIM19" s="107"/>
      <c r="AIN19" s="107"/>
      <c r="AIO19" s="107"/>
      <c r="AIP19" s="107"/>
      <c r="AIQ19" s="107"/>
      <c r="AIR19" s="107"/>
      <c r="AIS19" s="107"/>
      <c r="AIT19" s="107"/>
      <c r="AIU19" s="107"/>
      <c r="AIV19" s="107"/>
      <c r="AIW19" s="107"/>
      <c r="AIX19" s="107"/>
      <c r="AIY19" s="107"/>
      <c r="AIZ19" s="107"/>
      <c r="AJA19" s="107"/>
      <c r="AJB19" s="107"/>
      <c r="AJC19" s="107"/>
      <c r="AJD19" s="107"/>
      <c r="AJE19" s="107"/>
      <c r="AJF19" s="107"/>
      <c r="AJG19" s="107"/>
      <c r="AJH19" s="107"/>
      <c r="AJI19" s="107"/>
      <c r="AJJ19" s="107"/>
      <c r="AJK19" s="107"/>
      <c r="AJL19" s="107"/>
      <c r="AJM19" s="107"/>
      <c r="AJN19" s="107"/>
      <c r="AJO19" s="107"/>
      <c r="AJP19" s="107"/>
      <c r="AJQ19" s="107"/>
      <c r="AJR19" s="107"/>
      <c r="AJS19" s="107"/>
      <c r="AJT19" s="107"/>
      <c r="AJU19" s="107"/>
      <c r="AJV19" s="107"/>
      <c r="AJW19" s="107"/>
      <c r="AJX19" s="107"/>
      <c r="AJY19" s="107"/>
      <c r="AJZ19" s="107"/>
      <c r="AKA19" s="107"/>
      <c r="AKB19" s="107"/>
      <c r="AKC19" s="107"/>
      <c r="AKD19" s="107"/>
      <c r="AKE19" s="107"/>
      <c r="AKF19" s="107"/>
      <c r="AKG19" s="107"/>
      <c r="AKH19" s="107"/>
      <c r="AKI19" s="107"/>
      <c r="AKJ19" s="107"/>
      <c r="AKK19" s="107"/>
      <c r="AKL19" s="107"/>
      <c r="AKM19" s="107"/>
      <c r="AKN19" s="107"/>
      <c r="AKO19" s="107"/>
      <c r="AKP19" s="107"/>
      <c r="AKQ19" s="107"/>
      <c r="AKR19" s="107"/>
      <c r="AKS19" s="107"/>
      <c r="AKT19" s="107"/>
      <c r="AKU19" s="107"/>
      <c r="AKV19" s="107"/>
      <c r="AKW19" s="107"/>
      <c r="AKX19" s="107"/>
      <c r="AKY19" s="107"/>
      <c r="AKZ19" s="107"/>
      <c r="ALA19" s="107"/>
      <c r="ALB19" s="107"/>
      <c r="ALC19" s="107"/>
      <c r="ALD19" s="107"/>
      <c r="ALE19" s="107"/>
      <c r="ALF19" s="107"/>
      <c r="ALG19" s="107"/>
      <c r="ALH19" s="107"/>
      <c r="ALI19" s="107"/>
      <c r="ALJ19" s="107"/>
      <c r="ALK19" s="107"/>
      <c r="ALL19" s="107"/>
      <c r="ALM19" s="107"/>
      <c r="ALN19" s="107"/>
      <c r="ALO19" s="107"/>
      <c r="ALP19" s="107"/>
      <c r="ALQ19" s="107"/>
      <c r="ALR19" s="107"/>
      <c r="ALS19" s="107"/>
      <c r="ALT19" s="107"/>
      <c r="ALU19" s="107"/>
      <c r="ALV19" s="107"/>
      <c r="ALW19" s="107"/>
      <c r="ALX19" s="107"/>
      <c r="ALY19" s="107"/>
      <c r="ALZ19" s="107"/>
      <c r="AMA19" s="107"/>
      <c r="AMB19" s="107"/>
      <c r="AMC19" s="107"/>
      <c r="AMD19" s="107"/>
      <c r="AME19" s="107"/>
      <c r="AMF19" s="107"/>
      <c r="AMG19" s="107"/>
      <c r="AMH19" s="107"/>
      <c r="AMI19" s="107"/>
      <c r="AMJ19" s="107"/>
      <c r="AMK19" s="107"/>
      <c r="AML19" s="107"/>
      <c r="AMM19" s="107"/>
      <c r="AMN19" s="107"/>
      <c r="AMO19" s="107"/>
      <c r="AMP19" s="107"/>
      <c r="AMQ19" s="107"/>
      <c r="AMR19" s="107"/>
      <c r="AMS19" s="107"/>
      <c r="AMT19" s="107"/>
      <c r="AMU19" s="107"/>
      <c r="AMV19" s="107"/>
      <c r="AMW19" s="107"/>
      <c r="AMX19" s="107"/>
      <c r="AMY19" s="107"/>
      <c r="AMZ19" s="107"/>
      <c r="ANA19" s="107"/>
      <c r="ANB19" s="107"/>
      <c r="ANC19" s="107"/>
      <c r="AND19" s="107"/>
      <c r="ANE19" s="107"/>
      <c r="ANF19" s="107"/>
      <c r="ANG19" s="107"/>
      <c r="ANH19" s="107"/>
      <c r="ANI19" s="107"/>
      <c r="ANJ19" s="107"/>
      <c r="ANK19" s="107"/>
      <c r="ANL19" s="107"/>
      <c r="ANM19" s="107"/>
      <c r="ANN19" s="107"/>
      <c r="ANO19" s="107"/>
      <c r="ANP19" s="107"/>
      <c r="ANQ19" s="107"/>
      <c r="ANR19" s="107"/>
      <c r="ANS19" s="107"/>
      <c r="ANT19" s="107"/>
      <c r="ANU19" s="107"/>
      <c r="ANV19" s="107"/>
      <c r="ANW19" s="107"/>
      <c r="ANX19" s="107"/>
      <c r="ANY19" s="107"/>
      <c r="ANZ19" s="107"/>
      <c r="AOA19" s="107"/>
      <c r="AOB19" s="107"/>
      <c r="AOC19" s="107"/>
      <c r="AOD19" s="107"/>
      <c r="AOE19" s="107"/>
      <c r="AOF19" s="107"/>
      <c r="AOG19" s="107"/>
      <c r="AOH19" s="107"/>
      <c r="AOI19" s="107"/>
      <c r="AOJ19" s="107"/>
      <c r="AOK19" s="107"/>
      <c r="AOL19" s="107"/>
      <c r="AOM19" s="107"/>
      <c r="AON19" s="107"/>
      <c r="AOO19" s="107"/>
      <c r="AOP19" s="107"/>
      <c r="AOQ19" s="107"/>
      <c r="AOR19" s="107"/>
      <c r="AOS19" s="107"/>
      <c r="AOT19" s="107"/>
      <c r="AOU19" s="107"/>
      <c r="AOV19" s="107"/>
      <c r="AOW19" s="107"/>
      <c r="AOX19" s="107"/>
      <c r="AOY19" s="107"/>
      <c r="AOZ19" s="107"/>
      <c r="APA19" s="107"/>
      <c r="APB19" s="107"/>
      <c r="APC19" s="107"/>
      <c r="APD19" s="107"/>
      <c r="APE19" s="107"/>
      <c r="APF19" s="107"/>
      <c r="APG19" s="107"/>
      <c r="APH19" s="107"/>
      <c r="API19" s="107"/>
      <c r="APJ19" s="107"/>
      <c r="APK19" s="107"/>
      <c r="APL19" s="107"/>
      <c r="APM19" s="107"/>
      <c r="APN19" s="107"/>
      <c r="APO19" s="107"/>
      <c r="APP19" s="107"/>
      <c r="APQ19" s="107"/>
      <c r="APR19" s="107"/>
      <c r="APS19" s="107"/>
      <c r="APT19" s="107"/>
      <c r="APU19" s="107"/>
      <c r="APV19" s="107"/>
      <c r="APW19" s="107"/>
      <c r="APX19" s="107"/>
      <c r="APY19" s="107"/>
      <c r="APZ19" s="107"/>
      <c r="AQA19" s="107"/>
      <c r="AQB19" s="107"/>
      <c r="AQC19" s="107"/>
      <c r="AQD19" s="107"/>
      <c r="AQE19" s="107"/>
      <c r="AQF19" s="107"/>
      <c r="AQG19" s="107"/>
      <c r="AQH19" s="107"/>
      <c r="AQI19" s="107"/>
      <c r="AQJ19" s="107"/>
      <c r="AQK19" s="107"/>
      <c r="AQL19" s="107"/>
      <c r="AQM19" s="107"/>
      <c r="AQN19" s="107"/>
      <c r="AQO19" s="107"/>
      <c r="AQP19" s="107"/>
      <c r="AQQ19" s="107"/>
      <c r="AQR19" s="107"/>
      <c r="AQS19" s="107"/>
      <c r="AQT19" s="107"/>
      <c r="AQU19" s="107"/>
      <c r="AQV19" s="107"/>
      <c r="AQW19" s="107"/>
      <c r="AQX19" s="107"/>
      <c r="AQY19" s="107"/>
      <c r="AQZ19" s="107"/>
      <c r="ARA19" s="107"/>
      <c r="ARB19" s="107"/>
      <c r="ARC19" s="107"/>
      <c r="ARD19" s="107"/>
      <c r="ARE19" s="107"/>
      <c r="ARF19" s="107"/>
      <c r="ARG19" s="107"/>
      <c r="ARH19" s="107"/>
      <c r="ARI19" s="107"/>
      <c r="ARJ19" s="107"/>
      <c r="ARK19" s="107"/>
      <c r="ARL19" s="107"/>
      <c r="ARM19" s="107"/>
      <c r="ARN19" s="107"/>
      <c r="ARO19" s="107"/>
      <c r="ARP19" s="107"/>
      <c r="ARQ19" s="107"/>
      <c r="ARR19" s="107"/>
      <c r="ARS19" s="107"/>
      <c r="ART19" s="107"/>
      <c r="ARU19" s="107"/>
      <c r="ARV19" s="107"/>
      <c r="ARW19" s="107"/>
      <c r="ARX19" s="107"/>
      <c r="ARY19" s="107"/>
      <c r="ARZ19" s="107"/>
      <c r="ASA19" s="107"/>
      <c r="ASB19" s="107"/>
      <c r="ASC19" s="107"/>
      <c r="ASD19" s="107"/>
      <c r="ASE19" s="107"/>
      <c r="ASF19" s="107"/>
      <c r="ASG19" s="107"/>
      <c r="ASH19" s="107"/>
      <c r="ASI19" s="107"/>
      <c r="ASJ19" s="107"/>
      <c r="ASK19" s="107"/>
      <c r="ASL19" s="107"/>
      <c r="ASM19" s="107"/>
      <c r="ASN19" s="107"/>
      <c r="ASO19" s="107"/>
      <c r="ASP19" s="107"/>
      <c r="ASQ19" s="107"/>
      <c r="ASR19" s="107"/>
      <c r="ASS19" s="107"/>
      <c r="AST19" s="107"/>
      <c r="ASU19" s="107"/>
      <c r="ASV19" s="107"/>
      <c r="ASW19" s="107"/>
      <c r="ASX19" s="107"/>
      <c r="ASY19" s="107"/>
      <c r="ASZ19" s="107"/>
      <c r="ATA19" s="107"/>
      <c r="ATB19" s="107"/>
      <c r="ATC19" s="107"/>
      <c r="ATD19" s="107"/>
      <c r="ATE19" s="107"/>
      <c r="ATF19" s="107"/>
      <c r="ATG19" s="107"/>
      <c r="ATH19" s="107"/>
      <c r="ATI19" s="107"/>
      <c r="ATJ19" s="107"/>
      <c r="ATK19" s="107"/>
      <c r="ATL19" s="107"/>
      <c r="ATM19" s="107"/>
      <c r="ATN19" s="107"/>
      <c r="ATO19" s="107"/>
      <c r="ATP19" s="107"/>
      <c r="ATQ19" s="107"/>
      <c r="ATR19" s="107"/>
      <c r="ATS19" s="107"/>
      <c r="ATT19" s="107"/>
      <c r="ATU19" s="107"/>
      <c r="ATV19" s="107"/>
      <c r="ATW19" s="107"/>
      <c r="ATX19" s="107"/>
      <c r="ATY19" s="107"/>
      <c r="ATZ19" s="107"/>
      <c r="AUA19" s="107"/>
      <c r="AUB19" s="107"/>
      <c r="AUC19" s="107"/>
      <c r="AUD19" s="107"/>
      <c r="AUE19" s="107"/>
      <c r="AUF19" s="107"/>
      <c r="AUG19" s="107"/>
      <c r="AUH19" s="107"/>
      <c r="AUI19" s="107"/>
      <c r="AUJ19" s="107"/>
      <c r="AUK19" s="107"/>
      <c r="AUL19" s="107"/>
      <c r="AUM19" s="107"/>
      <c r="AUN19" s="107"/>
      <c r="AUO19" s="107"/>
      <c r="AUP19" s="107"/>
      <c r="AUQ19" s="107"/>
      <c r="AUR19" s="107"/>
      <c r="AUS19" s="107"/>
      <c r="AUT19" s="107"/>
      <c r="AUU19" s="107"/>
      <c r="AUV19" s="107"/>
      <c r="AUW19" s="107"/>
      <c r="AUX19" s="107"/>
      <c r="AUY19" s="107"/>
      <c r="AUZ19" s="107"/>
      <c r="AVA19" s="107"/>
      <c r="AVB19" s="107"/>
      <c r="AVC19" s="107"/>
      <c r="AVD19" s="107"/>
      <c r="AVE19" s="107"/>
      <c r="AVF19" s="107"/>
      <c r="AVG19" s="107"/>
      <c r="AVH19" s="107"/>
      <c r="AVI19" s="107"/>
      <c r="AVJ19" s="107"/>
      <c r="AVK19" s="107"/>
      <c r="AVL19" s="107"/>
      <c r="AVM19" s="107"/>
      <c r="AVN19" s="107"/>
      <c r="AVO19" s="107"/>
      <c r="AVP19" s="107"/>
      <c r="AVQ19" s="107"/>
      <c r="AVR19" s="107"/>
      <c r="AVS19" s="107"/>
      <c r="AVT19" s="107"/>
      <c r="AVU19" s="107"/>
      <c r="AVV19" s="107"/>
      <c r="AVW19" s="107"/>
      <c r="AVX19" s="107"/>
      <c r="AVY19" s="107"/>
      <c r="AVZ19" s="107"/>
      <c r="AWA19" s="107"/>
      <c r="AWB19" s="107"/>
      <c r="AWC19" s="107"/>
      <c r="AWD19" s="107"/>
      <c r="AWE19" s="107"/>
      <c r="AWF19" s="107"/>
      <c r="AWG19" s="107"/>
      <c r="AWH19" s="107"/>
      <c r="AWI19" s="107"/>
      <c r="AWJ19" s="107"/>
      <c r="AWK19" s="107"/>
      <c r="AWL19" s="107"/>
      <c r="AWM19" s="107"/>
      <c r="AWN19" s="107"/>
      <c r="AWO19" s="107"/>
      <c r="AWP19" s="107"/>
      <c r="AWQ19" s="107"/>
      <c r="AWR19" s="107"/>
      <c r="AWS19" s="107"/>
      <c r="AWT19" s="107"/>
      <c r="AWU19" s="107"/>
      <c r="AWV19" s="107"/>
      <c r="AWW19" s="107"/>
      <c r="AWX19" s="107"/>
      <c r="AWY19" s="107"/>
      <c r="AWZ19" s="107"/>
      <c r="AXA19" s="107"/>
      <c r="AXB19" s="107"/>
      <c r="AXC19" s="107"/>
      <c r="AXD19" s="107"/>
      <c r="AXE19" s="107"/>
      <c r="AXF19" s="107"/>
      <c r="AXG19" s="107"/>
      <c r="AXH19" s="107"/>
      <c r="AXI19" s="107"/>
      <c r="AXJ19" s="107"/>
      <c r="AXK19" s="107"/>
      <c r="AXL19" s="107"/>
      <c r="AXM19" s="107"/>
      <c r="AXN19" s="107"/>
      <c r="AXO19" s="107"/>
      <c r="AXP19" s="107"/>
      <c r="AXQ19" s="107"/>
      <c r="AXR19" s="107"/>
      <c r="AXS19" s="107"/>
      <c r="AXT19" s="107"/>
      <c r="AXU19" s="107"/>
      <c r="AXV19" s="107"/>
      <c r="AXW19" s="107"/>
      <c r="AXX19" s="107"/>
      <c r="AXY19" s="107"/>
      <c r="AXZ19" s="107"/>
      <c r="AYA19" s="107"/>
      <c r="AYB19" s="107"/>
      <c r="AYC19" s="107"/>
      <c r="AYD19" s="107"/>
      <c r="AYE19" s="107"/>
      <c r="AYF19" s="107"/>
      <c r="AYG19" s="107"/>
      <c r="AYH19" s="107"/>
      <c r="AYI19" s="107"/>
      <c r="AYJ19" s="107"/>
      <c r="AYK19" s="107"/>
      <c r="AYL19" s="107"/>
      <c r="AYM19" s="107"/>
      <c r="AYN19" s="107"/>
      <c r="AYO19" s="107"/>
      <c r="AYP19" s="107"/>
      <c r="AYQ19" s="107"/>
      <c r="AYR19" s="107"/>
      <c r="AYS19" s="107"/>
      <c r="AYT19" s="107"/>
      <c r="AYU19" s="107"/>
      <c r="AYV19" s="107"/>
      <c r="AYW19" s="107"/>
      <c r="AYX19" s="107"/>
      <c r="AYY19" s="107"/>
      <c r="AYZ19" s="107"/>
      <c r="AZA19" s="107"/>
      <c r="AZB19" s="107"/>
      <c r="AZC19" s="107"/>
      <c r="AZD19" s="107"/>
      <c r="AZE19" s="107"/>
      <c r="AZF19" s="107"/>
      <c r="AZG19" s="107"/>
      <c r="AZH19" s="107"/>
      <c r="AZI19" s="107"/>
      <c r="AZJ19" s="107"/>
      <c r="AZK19" s="107"/>
      <c r="AZL19" s="107"/>
      <c r="AZM19" s="107"/>
      <c r="AZN19" s="107"/>
      <c r="AZO19" s="107"/>
      <c r="AZP19" s="107"/>
      <c r="AZQ19" s="107"/>
      <c r="AZR19" s="107"/>
      <c r="AZS19" s="107"/>
      <c r="AZT19" s="107"/>
      <c r="AZU19" s="107"/>
      <c r="AZV19" s="107"/>
      <c r="AZW19" s="107"/>
      <c r="AZX19" s="107"/>
      <c r="AZY19" s="107"/>
      <c r="AZZ19" s="107"/>
      <c r="BAA19" s="107"/>
      <c r="BAB19" s="107"/>
      <c r="BAC19" s="107"/>
      <c r="BAD19" s="107"/>
      <c r="BAE19" s="107"/>
      <c r="BAF19" s="107"/>
      <c r="BAG19" s="107"/>
      <c r="BAH19" s="107"/>
      <c r="BAI19" s="107"/>
      <c r="BAJ19" s="107"/>
      <c r="BAK19" s="107"/>
      <c r="BAL19" s="107"/>
      <c r="BAM19" s="107"/>
      <c r="BAN19" s="107"/>
      <c r="BAO19" s="107"/>
      <c r="BAP19" s="107"/>
      <c r="BAQ19" s="107"/>
      <c r="BAR19" s="107"/>
      <c r="BAS19" s="107"/>
      <c r="BAT19" s="107"/>
      <c r="BAU19" s="107"/>
      <c r="BAV19" s="107"/>
      <c r="BAW19" s="107"/>
      <c r="BAX19" s="107"/>
      <c r="BAY19" s="107"/>
      <c r="BAZ19" s="107"/>
      <c r="BBA19" s="107"/>
      <c r="BBB19" s="107"/>
      <c r="BBC19" s="107"/>
      <c r="BBD19" s="107"/>
      <c r="BBE19" s="107"/>
      <c r="BBF19" s="107"/>
      <c r="BBG19" s="107"/>
      <c r="BBH19" s="107"/>
      <c r="BBI19" s="107"/>
      <c r="BBJ19" s="107"/>
      <c r="BBK19" s="107"/>
      <c r="BBL19" s="107"/>
      <c r="BBM19" s="107"/>
      <c r="BBN19" s="107"/>
      <c r="BBO19" s="107"/>
      <c r="BBP19" s="107"/>
      <c r="BBQ19" s="107"/>
      <c r="BBR19" s="107"/>
      <c r="BBS19" s="107"/>
      <c r="BBT19" s="107"/>
      <c r="BBU19" s="107"/>
      <c r="BBV19" s="107"/>
      <c r="BBW19" s="107"/>
      <c r="BBX19" s="107"/>
      <c r="BBY19" s="107"/>
      <c r="BBZ19" s="107"/>
      <c r="BCA19" s="107"/>
      <c r="BCB19" s="107"/>
      <c r="BCC19" s="107"/>
      <c r="BCD19" s="107"/>
      <c r="BCE19" s="107"/>
      <c r="BCF19" s="107"/>
      <c r="BCG19" s="107"/>
      <c r="BCH19" s="107"/>
      <c r="BCI19" s="107"/>
      <c r="BCJ19" s="107"/>
      <c r="BCK19" s="107"/>
      <c r="BCL19" s="107"/>
      <c r="BCM19" s="107"/>
      <c r="BCN19" s="107"/>
      <c r="BCO19" s="107"/>
      <c r="BCP19" s="107"/>
      <c r="BCQ19" s="107"/>
      <c r="BCR19" s="107"/>
      <c r="BCS19" s="107"/>
      <c r="BCT19" s="107"/>
      <c r="BCU19" s="107"/>
      <c r="BCV19" s="107"/>
      <c r="BCW19" s="107"/>
      <c r="BCX19" s="107"/>
      <c r="BCY19" s="107"/>
      <c r="BCZ19" s="107"/>
      <c r="BDA19" s="107"/>
      <c r="BDB19" s="107"/>
      <c r="BDC19" s="107"/>
      <c r="BDD19" s="107"/>
      <c r="BDE19" s="107"/>
      <c r="BDF19" s="107"/>
      <c r="BDG19" s="107"/>
      <c r="BDH19" s="107"/>
      <c r="BDI19" s="107"/>
      <c r="BDJ19" s="107"/>
      <c r="BDK19" s="107"/>
      <c r="BDL19" s="107"/>
      <c r="BDM19" s="107"/>
      <c r="BDN19" s="107"/>
      <c r="BDO19" s="107"/>
      <c r="BDP19" s="107"/>
      <c r="BDQ19" s="107"/>
      <c r="BDR19" s="107"/>
      <c r="BDS19" s="107"/>
      <c r="BDT19" s="107"/>
      <c r="BDU19" s="107"/>
      <c r="BDV19" s="107"/>
      <c r="BDW19" s="107"/>
      <c r="BDX19" s="107"/>
      <c r="BDY19" s="107"/>
      <c r="BDZ19" s="107"/>
      <c r="BEA19" s="107"/>
      <c r="BEB19" s="107"/>
      <c r="BEC19" s="107"/>
      <c r="BED19" s="107"/>
      <c r="BEE19" s="107"/>
      <c r="BEF19" s="107"/>
      <c r="BEG19" s="107"/>
      <c r="BEH19" s="107"/>
      <c r="BEI19" s="107"/>
      <c r="BEJ19" s="107"/>
      <c r="BEK19" s="107"/>
      <c r="BEL19" s="107"/>
      <c r="BEM19" s="107"/>
      <c r="BEN19" s="107"/>
      <c r="BEO19" s="107"/>
      <c r="BEP19" s="107"/>
      <c r="BEQ19" s="107"/>
      <c r="BER19" s="107"/>
      <c r="BES19" s="107"/>
      <c r="BET19" s="107"/>
      <c r="BEU19" s="107"/>
      <c r="BEV19" s="107"/>
      <c r="BEW19" s="107"/>
      <c r="BEX19" s="107"/>
      <c r="BEY19" s="107"/>
      <c r="BEZ19" s="107"/>
      <c r="BFA19" s="107"/>
      <c r="BFB19" s="107"/>
      <c r="BFC19" s="107"/>
      <c r="BFD19" s="107"/>
      <c r="BFE19" s="107"/>
      <c r="BFF19" s="107"/>
      <c r="BFG19" s="107"/>
      <c r="BFH19" s="107"/>
      <c r="BFI19" s="107"/>
      <c r="BFJ19" s="107"/>
      <c r="BFK19" s="107"/>
      <c r="BFL19" s="107"/>
      <c r="BFM19" s="107"/>
      <c r="BFN19" s="107"/>
      <c r="BFO19" s="107"/>
      <c r="BFP19" s="107"/>
      <c r="BFQ19" s="107"/>
      <c r="BFR19" s="107"/>
      <c r="BFS19" s="107"/>
      <c r="BFT19" s="107"/>
      <c r="BFU19" s="107"/>
      <c r="BFV19" s="107"/>
      <c r="BFW19" s="107"/>
      <c r="BFX19" s="107"/>
      <c r="BFY19" s="107"/>
      <c r="BFZ19" s="107"/>
      <c r="BGA19" s="107"/>
      <c r="BGB19" s="107"/>
      <c r="BGC19" s="107"/>
      <c r="BGD19" s="107"/>
      <c r="BGE19" s="107"/>
      <c r="BGF19" s="107"/>
      <c r="BGG19" s="107"/>
      <c r="BGH19" s="107"/>
      <c r="BGI19" s="107"/>
      <c r="BGJ19" s="107"/>
      <c r="BGK19" s="107"/>
      <c r="BGL19" s="107"/>
      <c r="BGM19" s="107"/>
      <c r="BGN19" s="107"/>
      <c r="BGO19" s="107"/>
      <c r="BGP19" s="107"/>
      <c r="BGQ19" s="107"/>
      <c r="BGR19" s="107"/>
      <c r="BGS19" s="107"/>
      <c r="BGT19" s="107"/>
      <c r="BGU19" s="107"/>
      <c r="BGV19" s="107"/>
      <c r="BGW19" s="107"/>
      <c r="BGX19" s="107"/>
      <c r="BGY19" s="107"/>
      <c r="BGZ19" s="107"/>
      <c r="BHA19" s="107"/>
      <c r="BHB19" s="107"/>
      <c r="BHC19" s="107"/>
      <c r="BHD19" s="107"/>
      <c r="BHE19" s="107"/>
      <c r="BHF19" s="107"/>
      <c r="BHG19" s="107"/>
      <c r="BHH19" s="107"/>
      <c r="BHI19" s="107"/>
      <c r="BHJ19" s="107"/>
      <c r="BHK19" s="107"/>
      <c r="BHL19" s="107"/>
      <c r="BHM19" s="107"/>
      <c r="BHN19" s="107"/>
      <c r="BHO19" s="107"/>
      <c r="BHP19" s="107"/>
      <c r="BHQ19" s="107"/>
      <c r="BHR19" s="107"/>
      <c r="BHS19" s="107"/>
      <c r="BHT19" s="107"/>
      <c r="BHU19" s="107"/>
      <c r="BHV19" s="107"/>
      <c r="BHW19" s="107"/>
      <c r="BHX19" s="107"/>
      <c r="BHY19" s="107"/>
      <c r="BHZ19" s="107"/>
      <c r="BIA19" s="107"/>
      <c r="BIB19" s="107"/>
      <c r="BIC19" s="107"/>
      <c r="BID19" s="107"/>
      <c r="BIE19" s="107"/>
      <c r="BIF19" s="107"/>
      <c r="BIG19" s="107"/>
      <c r="BIH19" s="107"/>
      <c r="BII19" s="107"/>
      <c r="BIJ19" s="107"/>
      <c r="BIK19" s="107"/>
      <c r="BIL19" s="107"/>
      <c r="BIM19" s="107"/>
      <c r="BIN19" s="107"/>
      <c r="BIO19" s="107"/>
      <c r="BIP19" s="107"/>
      <c r="BIQ19" s="107"/>
      <c r="BIR19" s="107"/>
      <c r="BIS19" s="107"/>
      <c r="BIT19" s="107"/>
      <c r="BIU19" s="107"/>
      <c r="BIV19" s="107"/>
      <c r="BIW19" s="107"/>
      <c r="BIX19" s="107"/>
      <c r="BIY19" s="107"/>
      <c r="BIZ19" s="107"/>
      <c r="BJA19" s="107"/>
      <c r="BJB19" s="107"/>
      <c r="BJC19" s="107"/>
      <c r="BJD19" s="107"/>
      <c r="BJE19" s="107"/>
      <c r="BJF19" s="107"/>
      <c r="BJG19" s="107"/>
      <c r="BJH19" s="107"/>
      <c r="BJI19" s="107"/>
      <c r="BJJ19" s="107"/>
      <c r="BJK19" s="107"/>
      <c r="BJL19" s="107"/>
      <c r="BJM19" s="107"/>
      <c r="BJN19" s="107"/>
      <c r="BJO19" s="107"/>
      <c r="BJP19" s="107"/>
      <c r="BJQ19" s="107"/>
      <c r="BJR19" s="107"/>
      <c r="BJS19" s="107"/>
      <c r="BJT19" s="107"/>
      <c r="BJU19" s="107"/>
      <c r="BJV19" s="107"/>
      <c r="BJW19" s="107"/>
      <c r="BJX19" s="107"/>
      <c r="BJY19" s="107"/>
      <c r="BJZ19" s="107"/>
      <c r="BKA19" s="107"/>
      <c r="BKB19" s="107"/>
      <c r="BKC19" s="107"/>
      <c r="BKD19" s="107"/>
      <c r="BKE19" s="107"/>
      <c r="BKF19" s="107"/>
      <c r="BKG19" s="107"/>
      <c r="BKH19" s="107"/>
      <c r="BKI19" s="107"/>
      <c r="BKJ19" s="107"/>
      <c r="BKK19" s="107"/>
      <c r="BKL19" s="107"/>
      <c r="BKM19" s="107"/>
      <c r="BKN19" s="107"/>
      <c r="BKO19" s="107"/>
      <c r="BKP19" s="107"/>
      <c r="BKQ19" s="107"/>
      <c r="BKR19" s="107"/>
      <c r="BKS19" s="107"/>
      <c r="BKT19" s="107"/>
      <c r="BKU19" s="107"/>
      <c r="BKV19" s="107"/>
      <c r="BKW19" s="107"/>
      <c r="BKX19" s="107"/>
      <c r="BKY19" s="107"/>
      <c r="BKZ19" s="107"/>
      <c r="BLA19" s="107"/>
      <c r="BLB19" s="107"/>
      <c r="BLC19" s="107"/>
      <c r="BLD19" s="107"/>
      <c r="BLE19" s="107"/>
      <c r="BLF19" s="107"/>
      <c r="BLG19" s="107"/>
      <c r="BLH19" s="107"/>
      <c r="BLI19" s="107"/>
      <c r="BLJ19" s="107"/>
      <c r="BLK19" s="107"/>
      <c r="BLL19" s="107"/>
      <c r="BLM19" s="107"/>
      <c r="BLN19" s="107"/>
      <c r="BLO19" s="107"/>
      <c r="BLP19" s="107"/>
      <c r="BLQ19" s="107"/>
      <c r="BLR19" s="107"/>
      <c r="BLS19" s="107"/>
      <c r="BLT19" s="107"/>
      <c r="BLU19" s="107"/>
      <c r="BLV19" s="107"/>
      <c r="BLW19" s="107"/>
      <c r="BLX19" s="107"/>
      <c r="BLY19" s="107"/>
      <c r="BLZ19" s="107"/>
      <c r="BMA19" s="107"/>
      <c r="BMB19" s="107"/>
      <c r="BMC19" s="107"/>
      <c r="BMD19" s="107"/>
      <c r="BME19" s="107"/>
      <c r="BMF19" s="107"/>
      <c r="BMG19" s="107"/>
      <c r="BMH19" s="107"/>
      <c r="BMI19" s="107"/>
      <c r="BMJ19" s="107"/>
      <c r="BMK19" s="107"/>
      <c r="BML19" s="107"/>
      <c r="BMM19" s="107"/>
      <c r="BMN19" s="107"/>
      <c r="BMO19" s="107"/>
      <c r="BMP19" s="107"/>
      <c r="BMQ19" s="107"/>
      <c r="BMR19" s="107"/>
      <c r="BMS19" s="107"/>
      <c r="BMT19" s="107"/>
      <c r="BMU19" s="107"/>
      <c r="BMV19" s="107"/>
      <c r="BMW19" s="107"/>
      <c r="BMX19" s="107"/>
      <c r="BMY19" s="107"/>
      <c r="BMZ19" s="107"/>
      <c r="BNA19" s="107"/>
      <c r="BNB19" s="107"/>
      <c r="BNC19" s="107"/>
      <c r="BND19" s="107"/>
      <c r="BNE19" s="107"/>
      <c r="BNF19" s="107"/>
      <c r="BNG19" s="107"/>
      <c r="BNH19" s="107"/>
      <c r="BNI19" s="107"/>
      <c r="BNJ19" s="107"/>
      <c r="BNK19" s="107"/>
      <c r="BNL19" s="107"/>
      <c r="BNM19" s="107"/>
      <c r="BNN19" s="107"/>
      <c r="BNO19" s="107"/>
      <c r="BNP19" s="107"/>
      <c r="BNQ19" s="107"/>
      <c r="BNR19" s="107"/>
      <c r="BNS19" s="107"/>
      <c r="BNT19" s="107"/>
      <c r="BNU19" s="107"/>
      <c r="BNV19" s="107"/>
      <c r="BNW19" s="107"/>
      <c r="BNX19" s="107"/>
      <c r="BNY19" s="107"/>
      <c r="BNZ19" s="107"/>
      <c r="BOA19" s="107"/>
      <c r="BOB19" s="107"/>
      <c r="BOC19" s="107"/>
      <c r="BOD19" s="107"/>
      <c r="BOE19" s="107"/>
      <c r="BOF19" s="107"/>
      <c r="BOG19" s="107"/>
      <c r="BOH19" s="107"/>
      <c r="BOI19" s="107"/>
      <c r="BOJ19" s="107"/>
      <c r="BOK19" s="107"/>
      <c r="BOL19" s="107"/>
      <c r="BOM19" s="107"/>
      <c r="BON19" s="107"/>
      <c r="BOO19" s="107"/>
      <c r="BOP19" s="107"/>
      <c r="BOQ19" s="107"/>
      <c r="BOR19" s="107"/>
      <c r="BOS19" s="107"/>
      <c r="BOT19" s="107"/>
      <c r="BOU19" s="107"/>
      <c r="BOV19" s="107"/>
      <c r="BOW19" s="107"/>
      <c r="BOX19" s="107"/>
      <c r="BOY19" s="107"/>
      <c r="BOZ19" s="107"/>
      <c r="BPA19" s="107"/>
      <c r="BPB19" s="107"/>
      <c r="BPC19" s="107"/>
      <c r="BPD19" s="107"/>
      <c r="BPE19" s="107"/>
      <c r="BPF19" s="107"/>
      <c r="BPG19" s="107"/>
      <c r="BPH19" s="107"/>
      <c r="BPI19" s="107"/>
      <c r="BPJ19" s="107"/>
      <c r="BPK19" s="107"/>
      <c r="BPL19" s="107"/>
      <c r="BPM19" s="107"/>
      <c r="BPN19" s="107"/>
      <c r="BPO19" s="107"/>
      <c r="BPP19" s="107"/>
      <c r="BPQ19" s="107"/>
      <c r="BPR19" s="107"/>
      <c r="BPS19" s="107"/>
      <c r="BPT19" s="107"/>
      <c r="BPU19" s="107"/>
      <c r="BPV19" s="107"/>
      <c r="BPW19" s="107"/>
      <c r="BPX19" s="107"/>
      <c r="BPY19" s="107"/>
      <c r="BPZ19" s="107"/>
      <c r="BQA19" s="107"/>
      <c r="BQB19" s="107"/>
      <c r="BQC19" s="107"/>
      <c r="BQD19" s="107"/>
      <c r="BQE19" s="107"/>
      <c r="BQF19" s="107"/>
      <c r="BQG19" s="107"/>
      <c r="BQH19" s="107"/>
      <c r="BQI19" s="107"/>
      <c r="BQJ19" s="107"/>
      <c r="BQK19" s="107"/>
      <c r="BQL19" s="107"/>
      <c r="BQM19" s="107"/>
      <c r="BQN19" s="107"/>
      <c r="BQO19" s="107"/>
      <c r="BQP19" s="107"/>
      <c r="BQQ19" s="107"/>
      <c r="BQR19" s="107"/>
      <c r="BQS19" s="107"/>
      <c r="BQT19" s="107"/>
      <c r="BQU19" s="107"/>
      <c r="BQV19" s="107"/>
      <c r="BQW19" s="107"/>
      <c r="BQX19" s="107"/>
      <c r="BQY19" s="107"/>
      <c r="BQZ19" s="107"/>
      <c r="BRA19" s="107"/>
      <c r="BRB19" s="107"/>
      <c r="BRC19" s="107"/>
      <c r="BRD19" s="107"/>
      <c r="BRE19" s="107"/>
      <c r="BRF19" s="107"/>
      <c r="BRG19" s="107"/>
      <c r="BRH19" s="107"/>
      <c r="BRI19" s="107"/>
      <c r="BRJ19" s="107"/>
      <c r="BRK19" s="107"/>
      <c r="BRL19" s="107"/>
      <c r="BRM19" s="107"/>
      <c r="BRN19" s="107"/>
      <c r="BRO19" s="107"/>
      <c r="BRP19" s="107"/>
      <c r="BRQ19" s="107"/>
      <c r="BRR19" s="107"/>
      <c r="BRS19" s="107"/>
      <c r="BRT19" s="107"/>
      <c r="BRU19" s="107"/>
      <c r="BRV19" s="107"/>
      <c r="BRW19" s="107"/>
      <c r="BRX19" s="107"/>
      <c r="BRY19" s="107"/>
      <c r="BRZ19" s="107"/>
      <c r="BSA19" s="107"/>
      <c r="BSB19" s="107"/>
      <c r="BSC19" s="107"/>
      <c r="BSD19" s="107"/>
      <c r="BSE19" s="107"/>
      <c r="BSF19" s="107"/>
      <c r="BSG19" s="107"/>
      <c r="BSH19" s="107"/>
      <c r="BSI19" s="107"/>
      <c r="BSJ19" s="107"/>
      <c r="BSK19" s="107"/>
      <c r="BSL19" s="107"/>
      <c r="BSM19" s="107"/>
      <c r="BSN19" s="107"/>
      <c r="BSO19" s="107"/>
      <c r="BSP19" s="107"/>
      <c r="BSQ19" s="107"/>
      <c r="BSR19" s="107"/>
      <c r="BSS19" s="107"/>
      <c r="BST19" s="107"/>
      <c r="BSU19" s="107"/>
      <c r="BSV19" s="107"/>
      <c r="BSW19" s="107"/>
      <c r="BSX19" s="107"/>
      <c r="BSY19" s="107"/>
      <c r="BSZ19" s="107"/>
      <c r="BTA19" s="107"/>
      <c r="BTB19" s="107"/>
      <c r="BTC19" s="107"/>
      <c r="BTD19" s="107"/>
      <c r="BTE19" s="107"/>
      <c r="BTF19" s="107"/>
      <c r="BTG19" s="107"/>
      <c r="BTH19" s="107"/>
      <c r="BTI19" s="107"/>
      <c r="BTJ19" s="107"/>
      <c r="BTK19" s="107"/>
      <c r="BTL19" s="107"/>
      <c r="BTM19" s="107"/>
      <c r="BTN19" s="107"/>
      <c r="BTO19" s="107"/>
      <c r="BTP19" s="107"/>
      <c r="BTQ19" s="107"/>
      <c r="BTR19" s="107"/>
      <c r="BTS19" s="107"/>
      <c r="BTT19" s="107"/>
      <c r="BTU19" s="107"/>
      <c r="BTV19" s="107"/>
      <c r="BTW19" s="107"/>
      <c r="BTX19" s="107"/>
      <c r="BTY19" s="107"/>
      <c r="BTZ19" s="107"/>
      <c r="BUA19" s="107"/>
      <c r="BUB19" s="107"/>
      <c r="BUC19" s="107"/>
      <c r="BUD19" s="107"/>
      <c r="BUE19" s="107"/>
      <c r="BUF19" s="107"/>
      <c r="BUG19" s="107"/>
      <c r="BUH19" s="107"/>
      <c r="BUI19" s="107"/>
      <c r="BUJ19" s="107"/>
      <c r="BUK19" s="107"/>
      <c r="BUL19" s="107"/>
      <c r="BUM19" s="107"/>
      <c r="BUN19" s="107"/>
      <c r="BUO19" s="107"/>
      <c r="BUP19" s="107"/>
      <c r="BUQ19" s="107"/>
      <c r="BUR19" s="107"/>
      <c r="BUS19" s="107"/>
      <c r="BUT19" s="107"/>
      <c r="BUU19" s="107"/>
      <c r="BUV19" s="107"/>
      <c r="BUW19" s="107"/>
      <c r="BUX19" s="107"/>
      <c r="BUY19" s="107"/>
      <c r="BUZ19" s="107"/>
      <c r="BVA19" s="107"/>
      <c r="BVB19" s="107"/>
      <c r="BVC19" s="107"/>
      <c r="BVD19" s="107"/>
      <c r="BVE19" s="107"/>
      <c r="BVF19" s="107"/>
      <c r="BVG19" s="107"/>
      <c r="BVH19" s="107"/>
      <c r="BVI19" s="107"/>
      <c r="BVJ19" s="107"/>
      <c r="BVK19" s="107"/>
      <c r="BVL19" s="107"/>
      <c r="BVM19" s="107"/>
      <c r="BVN19" s="107"/>
      <c r="BVO19" s="107"/>
      <c r="BVP19" s="107"/>
      <c r="BVQ19" s="107"/>
      <c r="BVR19" s="107"/>
      <c r="BVS19" s="107"/>
      <c r="BVT19" s="107"/>
      <c r="BVU19" s="107"/>
      <c r="BVV19" s="107"/>
      <c r="BVW19" s="107"/>
      <c r="BVX19" s="107"/>
      <c r="BVY19" s="107"/>
      <c r="BVZ19" s="107"/>
      <c r="BWA19" s="107"/>
      <c r="BWB19" s="107"/>
      <c r="BWC19" s="107"/>
      <c r="BWD19" s="107"/>
      <c r="BWE19" s="107"/>
      <c r="BWF19" s="107"/>
      <c r="BWG19" s="107"/>
      <c r="BWH19" s="107"/>
      <c r="BWI19" s="107"/>
      <c r="BWJ19" s="107"/>
      <c r="BWK19" s="107"/>
      <c r="BWL19" s="107"/>
      <c r="BWM19" s="107"/>
      <c r="BWN19" s="107"/>
      <c r="BWO19" s="107"/>
      <c r="BWP19" s="107"/>
      <c r="BWQ19" s="107"/>
      <c r="BWR19" s="107"/>
      <c r="BWS19" s="107"/>
      <c r="BWT19" s="107"/>
      <c r="BWU19" s="107"/>
      <c r="BWV19" s="107"/>
      <c r="BWW19" s="107"/>
      <c r="BWX19" s="107"/>
      <c r="BWY19" s="107"/>
      <c r="BWZ19" s="107"/>
      <c r="BXA19" s="107"/>
      <c r="BXB19" s="107"/>
      <c r="BXC19" s="107"/>
      <c r="BXD19" s="107"/>
      <c r="BXE19" s="107"/>
      <c r="BXF19" s="107"/>
      <c r="BXG19" s="107"/>
      <c r="BXH19" s="107"/>
      <c r="BXI19" s="107"/>
      <c r="BXJ19" s="107"/>
      <c r="BXK19" s="107"/>
      <c r="BXL19" s="107"/>
      <c r="BXM19" s="107"/>
      <c r="BXN19" s="107"/>
      <c r="BXO19" s="107"/>
      <c r="BXP19" s="107"/>
      <c r="BXQ19" s="107"/>
      <c r="BXR19" s="107"/>
      <c r="BXS19" s="107"/>
      <c r="BXT19" s="107"/>
      <c r="BXU19" s="107"/>
      <c r="BXV19" s="107"/>
      <c r="BXW19" s="107"/>
      <c r="BXX19" s="107"/>
      <c r="BXY19" s="107"/>
      <c r="BXZ19" s="107"/>
      <c r="BYA19" s="107"/>
      <c r="BYB19" s="107"/>
      <c r="BYC19" s="107"/>
      <c r="BYD19" s="107"/>
      <c r="BYE19" s="107"/>
      <c r="BYF19" s="107"/>
      <c r="BYG19" s="107"/>
      <c r="BYH19" s="107"/>
      <c r="BYI19" s="107"/>
      <c r="BYJ19" s="107"/>
      <c r="BYK19" s="107"/>
      <c r="BYL19" s="107"/>
      <c r="BYM19" s="107"/>
      <c r="BYN19" s="107"/>
      <c r="BYO19" s="107"/>
      <c r="BYP19" s="107"/>
      <c r="BYQ19" s="107"/>
      <c r="BYR19" s="107"/>
      <c r="BYS19" s="107"/>
      <c r="BYT19" s="107"/>
      <c r="BYU19" s="107"/>
      <c r="BYV19" s="107"/>
      <c r="BYW19" s="107"/>
      <c r="BYX19" s="107"/>
      <c r="BYY19" s="107"/>
      <c r="BYZ19" s="107"/>
      <c r="BZA19" s="107"/>
      <c r="BZB19" s="107"/>
      <c r="BZC19" s="107"/>
      <c r="BZD19" s="107"/>
      <c r="BZE19" s="107"/>
      <c r="BZF19" s="107"/>
      <c r="BZG19" s="107"/>
      <c r="BZH19" s="107"/>
      <c r="BZI19" s="107"/>
      <c r="BZJ19" s="107"/>
      <c r="BZK19" s="107"/>
      <c r="BZL19" s="107"/>
      <c r="BZM19" s="107"/>
      <c r="BZN19" s="107"/>
      <c r="BZO19" s="107"/>
      <c r="BZP19" s="107"/>
      <c r="BZQ19" s="107"/>
      <c r="BZR19" s="107"/>
      <c r="BZS19" s="107"/>
      <c r="BZT19" s="107"/>
      <c r="BZU19" s="107"/>
      <c r="BZV19" s="107"/>
      <c r="BZW19" s="107"/>
      <c r="BZX19" s="107"/>
      <c r="BZY19" s="107"/>
      <c r="BZZ19" s="107"/>
      <c r="CAA19" s="107"/>
      <c r="CAB19" s="107"/>
      <c r="CAC19" s="107"/>
      <c r="CAD19" s="107"/>
      <c r="CAE19" s="107"/>
      <c r="CAF19" s="107"/>
      <c r="CAG19" s="107"/>
      <c r="CAH19" s="107"/>
      <c r="CAI19" s="107"/>
      <c r="CAJ19" s="107"/>
      <c r="CAK19" s="107"/>
      <c r="CAL19" s="107"/>
      <c r="CAM19" s="107"/>
      <c r="CAN19" s="107"/>
      <c r="CAO19" s="107"/>
      <c r="CAP19" s="107"/>
      <c r="CAQ19" s="107"/>
      <c r="CAR19" s="107"/>
      <c r="CAS19" s="107"/>
      <c r="CAT19" s="107"/>
      <c r="CAU19" s="107"/>
      <c r="CAV19" s="107"/>
      <c r="CAW19" s="107"/>
      <c r="CAX19" s="107"/>
      <c r="CAY19" s="107"/>
      <c r="CAZ19" s="107"/>
      <c r="CBA19" s="107"/>
      <c r="CBB19" s="107"/>
      <c r="CBC19" s="107"/>
      <c r="CBD19" s="107"/>
      <c r="CBE19" s="107"/>
      <c r="CBF19" s="107"/>
      <c r="CBG19" s="107"/>
      <c r="CBH19" s="107"/>
      <c r="CBI19" s="107"/>
      <c r="CBJ19" s="107"/>
      <c r="CBK19" s="107"/>
      <c r="CBL19" s="107"/>
      <c r="CBM19" s="107"/>
      <c r="CBN19" s="107"/>
      <c r="CBO19" s="107"/>
      <c r="CBP19" s="107"/>
      <c r="CBQ19" s="107"/>
      <c r="CBR19" s="107"/>
      <c r="CBS19" s="107"/>
      <c r="CBT19" s="107"/>
      <c r="CBU19" s="107"/>
      <c r="CBV19" s="107"/>
      <c r="CBW19" s="107"/>
      <c r="CBX19" s="107"/>
      <c r="CBY19" s="107"/>
      <c r="CBZ19" s="107"/>
      <c r="CCA19" s="107"/>
      <c r="CCB19" s="107"/>
      <c r="CCC19" s="107"/>
      <c r="CCD19" s="107"/>
      <c r="CCE19" s="107"/>
      <c r="CCF19" s="107"/>
      <c r="CCG19" s="107"/>
      <c r="CCH19" s="107"/>
      <c r="CCI19" s="107"/>
      <c r="CCJ19" s="107"/>
      <c r="CCK19" s="107"/>
      <c r="CCL19" s="107"/>
      <c r="CCM19" s="107"/>
      <c r="CCN19" s="107"/>
      <c r="CCO19" s="107"/>
      <c r="CCP19" s="107"/>
      <c r="CCQ19" s="107"/>
      <c r="CCR19" s="107"/>
      <c r="CCS19" s="107"/>
      <c r="CCT19" s="107"/>
      <c r="CCU19" s="107"/>
      <c r="CCV19" s="107"/>
      <c r="CCW19" s="107"/>
      <c r="CCX19" s="107"/>
      <c r="CCY19" s="107"/>
      <c r="CCZ19" s="107"/>
      <c r="CDA19" s="107"/>
      <c r="CDB19" s="107"/>
      <c r="CDC19" s="107"/>
      <c r="CDD19" s="107"/>
      <c r="CDE19" s="107"/>
      <c r="CDF19" s="107"/>
      <c r="CDG19" s="107"/>
      <c r="CDH19" s="107"/>
      <c r="CDI19" s="107"/>
      <c r="CDJ19" s="107"/>
      <c r="CDK19" s="107"/>
      <c r="CDL19" s="107"/>
      <c r="CDM19" s="107"/>
      <c r="CDN19" s="107"/>
      <c r="CDO19" s="107"/>
      <c r="CDP19" s="107"/>
      <c r="CDQ19" s="107"/>
      <c r="CDR19" s="107"/>
      <c r="CDS19" s="107"/>
      <c r="CDT19" s="107"/>
      <c r="CDU19" s="107"/>
      <c r="CDV19" s="107"/>
      <c r="CDW19" s="107"/>
      <c r="CDX19" s="107"/>
      <c r="CDY19" s="107"/>
      <c r="CDZ19" s="107"/>
      <c r="CEA19" s="107"/>
      <c r="CEB19" s="107"/>
      <c r="CEC19" s="107"/>
      <c r="CED19" s="107"/>
      <c r="CEE19" s="107"/>
      <c r="CEF19" s="107"/>
      <c r="CEG19" s="107"/>
      <c r="CEH19" s="107"/>
      <c r="CEI19" s="107"/>
      <c r="CEJ19" s="107"/>
      <c r="CEK19" s="107"/>
      <c r="CEL19" s="107"/>
      <c r="CEM19" s="107"/>
      <c r="CEN19" s="107"/>
      <c r="CEO19" s="107"/>
      <c r="CEP19" s="107"/>
      <c r="CEQ19" s="107"/>
      <c r="CER19" s="107"/>
      <c r="CES19" s="107"/>
      <c r="CET19" s="107"/>
      <c r="CEU19" s="107"/>
      <c r="CEV19" s="107"/>
      <c r="CEW19" s="107"/>
      <c r="CEX19" s="107"/>
      <c r="CEY19" s="107"/>
      <c r="CEZ19" s="107"/>
      <c r="CFA19" s="107"/>
      <c r="CFB19" s="107"/>
      <c r="CFC19" s="107"/>
      <c r="CFD19" s="107"/>
      <c r="CFE19" s="107"/>
      <c r="CFF19" s="107"/>
      <c r="CFG19" s="107"/>
      <c r="CFH19" s="107"/>
      <c r="CFI19" s="107"/>
      <c r="CFJ19" s="107"/>
      <c r="CFK19" s="107"/>
      <c r="CFL19" s="107"/>
      <c r="CFM19" s="107"/>
      <c r="CFN19" s="107"/>
      <c r="CFO19" s="107"/>
      <c r="CFP19" s="107"/>
      <c r="CFQ19" s="107"/>
      <c r="CFR19" s="107"/>
      <c r="CFS19" s="107"/>
      <c r="CFT19" s="107"/>
      <c r="CFU19" s="107"/>
      <c r="CFV19" s="107"/>
      <c r="CFW19" s="107"/>
      <c r="CFX19" s="107"/>
      <c r="CFY19" s="107"/>
      <c r="CFZ19" s="107"/>
      <c r="CGA19" s="107"/>
      <c r="CGB19" s="107"/>
      <c r="CGC19" s="107"/>
      <c r="CGD19" s="107"/>
      <c r="CGE19" s="107"/>
      <c r="CGF19" s="107"/>
      <c r="CGG19" s="107"/>
      <c r="CGH19" s="107"/>
      <c r="CGI19" s="107"/>
      <c r="CGJ19" s="107"/>
      <c r="CGK19" s="107"/>
      <c r="CGL19" s="107"/>
      <c r="CGM19" s="107"/>
      <c r="CGN19" s="107"/>
      <c r="CGO19" s="107"/>
      <c r="CGP19" s="107"/>
      <c r="CGQ19" s="107"/>
      <c r="CGR19" s="107"/>
      <c r="CGS19" s="107"/>
      <c r="CGT19" s="107"/>
      <c r="CGU19" s="107"/>
      <c r="CGV19" s="107"/>
      <c r="CGW19" s="107"/>
      <c r="CGX19" s="107"/>
      <c r="CGY19" s="107"/>
      <c r="CGZ19" s="107"/>
      <c r="CHA19" s="107"/>
      <c r="CHB19" s="107"/>
      <c r="CHC19" s="107"/>
      <c r="CHD19" s="107"/>
      <c r="CHE19" s="107"/>
      <c r="CHF19" s="107"/>
      <c r="CHG19" s="107"/>
      <c r="CHH19" s="107"/>
      <c r="CHI19" s="107"/>
      <c r="CHJ19" s="107"/>
      <c r="CHK19" s="107"/>
      <c r="CHL19" s="107"/>
      <c r="CHM19" s="107"/>
      <c r="CHN19" s="107"/>
      <c r="CHO19" s="107"/>
      <c r="CHP19" s="107"/>
      <c r="CHQ19" s="107"/>
      <c r="CHR19" s="107"/>
      <c r="CHS19" s="107"/>
      <c r="CHT19" s="107"/>
      <c r="CHU19" s="107"/>
      <c r="CHV19" s="107"/>
      <c r="CHW19" s="107"/>
      <c r="CHX19" s="107"/>
      <c r="CHY19" s="107"/>
      <c r="CHZ19" s="107"/>
      <c r="CIA19" s="107"/>
      <c r="CIB19" s="107"/>
      <c r="CIC19" s="107"/>
      <c r="CID19" s="107"/>
      <c r="CIE19" s="107"/>
      <c r="CIF19" s="107"/>
      <c r="CIG19" s="107"/>
      <c r="CIH19" s="107"/>
      <c r="CII19" s="107"/>
      <c r="CIJ19" s="107"/>
      <c r="CIK19" s="107"/>
      <c r="CIL19" s="107"/>
      <c r="CIM19" s="107"/>
      <c r="CIN19" s="107"/>
      <c r="CIO19" s="107"/>
      <c r="CIP19" s="107"/>
      <c r="CIQ19" s="107"/>
      <c r="CIR19" s="107"/>
      <c r="CIS19" s="107"/>
      <c r="CIT19" s="107"/>
      <c r="CIU19" s="107"/>
      <c r="CIV19" s="107"/>
      <c r="CIW19" s="107"/>
      <c r="CIX19" s="107"/>
      <c r="CIY19" s="107"/>
      <c r="CIZ19" s="107"/>
      <c r="CJA19" s="107"/>
      <c r="CJB19" s="107"/>
      <c r="CJC19" s="107"/>
      <c r="CJD19" s="107"/>
      <c r="CJE19" s="107"/>
      <c r="CJF19" s="107"/>
      <c r="CJG19" s="107"/>
      <c r="CJH19" s="107"/>
      <c r="CJI19" s="107"/>
      <c r="CJJ19" s="107"/>
      <c r="CJK19" s="107"/>
      <c r="CJL19" s="107"/>
      <c r="CJM19" s="107"/>
      <c r="CJN19" s="107"/>
      <c r="CJO19" s="107"/>
      <c r="CJP19" s="107"/>
      <c r="CJQ19" s="107"/>
      <c r="CJR19" s="107"/>
      <c r="CJS19" s="107"/>
      <c r="CJT19" s="107"/>
      <c r="CJU19" s="107"/>
      <c r="CJV19" s="107"/>
      <c r="CJW19" s="107"/>
      <c r="CJX19" s="107"/>
      <c r="CJY19" s="107"/>
      <c r="CJZ19" s="107"/>
      <c r="CKA19" s="107"/>
      <c r="CKB19" s="107"/>
      <c r="CKC19" s="107"/>
      <c r="CKD19" s="107"/>
      <c r="CKE19" s="107"/>
      <c r="CKF19" s="107"/>
      <c r="CKG19" s="107"/>
      <c r="CKH19" s="107"/>
      <c r="CKI19" s="107"/>
      <c r="CKJ19" s="107"/>
      <c r="CKK19" s="107"/>
      <c r="CKL19" s="107"/>
      <c r="CKM19" s="107"/>
      <c r="CKN19" s="107"/>
      <c r="CKO19" s="107"/>
      <c r="CKP19" s="107"/>
      <c r="CKQ19" s="107"/>
      <c r="CKR19" s="107"/>
      <c r="CKS19" s="107"/>
      <c r="CKT19" s="107"/>
      <c r="CKU19" s="107"/>
      <c r="CKV19" s="107"/>
      <c r="CKW19" s="107"/>
      <c r="CKX19" s="107"/>
      <c r="CKY19" s="107"/>
      <c r="CKZ19" s="107"/>
      <c r="CLA19" s="107"/>
      <c r="CLB19" s="107"/>
      <c r="CLC19" s="107"/>
      <c r="CLD19" s="107"/>
      <c r="CLE19" s="107"/>
      <c r="CLF19" s="107"/>
      <c r="CLG19" s="107"/>
      <c r="CLH19" s="107"/>
      <c r="CLI19" s="107"/>
      <c r="CLJ19" s="107"/>
      <c r="CLK19" s="107"/>
      <c r="CLL19" s="107"/>
      <c r="CLM19" s="107"/>
      <c r="CLN19" s="107"/>
      <c r="CLO19" s="107"/>
      <c r="CLP19" s="107"/>
      <c r="CLQ19" s="107"/>
      <c r="CLR19" s="107"/>
      <c r="CLS19" s="107"/>
      <c r="CLT19" s="107"/>
      <c r="CLU19" s="107"/>
      <c r="CLV19" s="107"/>
      <c r="CLW19" s="107"/>
      <c r="CLX19" s="107"/>
      <c r="CLY19" s="107"/>
      <c r="CLZ19" s="107"/>
      <c r="CMA19" s="107"/>
      <c r="CMB19" s="107"/>
      <c r="CMC19" s="107"/>
      <c r="CMD19" s="107"/>
      <c r="CME19" s="107"/>
      <c r="CMF19" s="107"/>
      <c r="CMG19" s="107"/>
      <c r="CMH19" s="107"/>
      <c r="CMI19" s="107"/>
      <c r="CMJ19" s="107"/>
      <c r="CMK19" s="107"/>
      <c r="CML19" s="107"/>
      <c r="CMM19" s="107"/>
      <c r="CMN19" s="107"/>
      <c r="CMO19" s="107"/>
      <c r="CMP19" s="107"/>
      <c r="CMQ19" s="107"/>
      <c r="CMR19" s="107"/>
      <c r="CMS19" s="107"/>
      <c r="CMT19" s="107"/>
      <c r="CMU19" s="107"/>
      <c r="CMV19" s="107"/>
      <c r="CMW19" s="107"/>
      <c r="CMX19" s="107"/>
      <c r="CMY19" s="107"/>
      <c r="CMZ19" s="107"/>
      <c r="CNA19" s="107"/>
      <c r="CNB19" s="107"/>
      <c r="CNC19" s="107"/>
      <c r="CND19" s="107"/>
      <c r="CNE19" s="107"/>
      <c r="CNF19" s="107"/>
      <c r="CNG19" s="107"/>
      <c r="CNH19" s="107"/>
      <c r="CNI19" s="107"/>
      <c r="CNJ19" s="107"/>
      <c r="CNK19" s="107"/>
      <c r="CNL19" s="107"/>
      <c r="CNM19" s="107"/>
      <c r="CNN19" s="107"/>
      <c r="CNO19" s="107"/>
      <c r="CNP19" s="107"/>
      <c r="CNQ19" s="107"/>
      <c r="CNR19" s="107"/>
      <c r="CNS19" s="107"/>
      <c r="CNT19" s="107"/>
      <c r="CNU19" s="107"/>
      <c r="CNV19" s="107"/>
      <c r="CNW19" s="107"/>
      <c r="CNX19" s="107"/>
      <c r="CNY19" s="107"/>
      <c r="CNZ19" s="107"/>
      <c r="COA19" s="107"/>
      <c r="COB19" s="107"/>
      <c r="COC19" s="107"/>
      <c r="COD19" s="107"/>
      <c r="COE19" s="107"/>
      <c r="COF19" s="107"/>
      <c r="COG19" s="107"/>
      <c r="COH19" s="107"/>
      <c r="COI19" s="107"/>
      <c r="COJ19" s="107"/>
      <c r="COK19" s="107"/>
      <c r="COL19" s="107"/>
      <c r="COM19" s="107"/>
      <c r="CON19" s="107"/>
      <c r="COO19" s="107"/>
      <c r="COP19" s="107"/>
      <c r="COQ19" s="107"/>
      <c r="COR19" s="107"/>
      <c r="COS19" s="107"/>
      <c r="COT19" s="107"/>
      <c r="COU19" s="107"/>
      <c r="COV19" s="107"/>
      <c r="COW19" s="107"/>
      <c r="COX19" s="107"/>
      <c r="COY19" s="107"/>
      <c r="COZ19" s="107"/>
      <c r="CPA19" s="107"/>
      <c r="CPB19" s="107"/>
      <c r="CPC19" s="107"/>
      <c r="CPD19" s="107"/>
      <c r="CPE19" s="107"/>
      <c r="CPF19" s="107"/>
      <c r="CPG19" s="107"/>
      <c r="CPH19" s="107"/>
      <c r="CPI19" s="107"/>
      <c r="CPJ19" s="107"/>
      <c r="CPK19" s="107"/>
      <c r="CPL19" s="107"/>
      <c r="CPM19" s="107"/>
      <c r="CPN19" s="107"/>
      <c r="CPO19" s="107"/>
      <c r="CPP19" s="107"/>
      <c r="CPQ19" s="107"/>
      <c r="CPR19" s="107"/>
      <c r="CPS19" s="107"/>
      <c r="CPT19" s="107"/>
      <c r="CPU19" s="107"/>
      <c r="CPV19" s="107"/>
      <c r="CPW19" s="107"/>
      <c r="CPX19" s="107"/>
      <c r="CPY19" s="107"/>
      <c r="CPZ19" s="107"/>
      <c r="CQA19" s="107"/>
      <c r="CQB19" s="107"/>
      <c r="CQC19" s="107"/>
      <c r="CQD19" s="107"/>
      <c r="CQE19" s="107"/>
      <c r="CQF19" s="107"/>
      <c r="CQG19" s="107"/>
      <c r="CQH19" s="107"/>
      <c r="CQI19" s="107"/>
      <c r="CQJ19" s="107"/>
      <c r="CQK19" s="107"/>
      <c r="CQL19" s="107"/>
      <c r="CQM19" s="107"/>
      <c r="CQN19" s="107"/>
      <c r="CQO19" s="107"/>
      <c r="CQP19" s="107"/>
      <c r="CQQ19" s="107"/>
      <c r="CQR19" s="107"/>
      <c r="CQS19" s="107"/>
      <c r="CQT19" s="107"/>
      <c r="CQU19" s="107"/>
      <c r="CQV19" s="107"/>
      <c r="CQW19" s="107"/>
      <c r="CQX19" s="107"/>
      <c r="CQY19" s="107"/>
      <c r="CQZ19" s="107"/>
      <c r="CRA19" s="107"/>
      <c r="CRB19" s="107"/>
      <c r="CRC19" s="107"/>
      <c r="CRD19" s="107"/>
      <c r="CRE19" s="107"/>
      <c r="CRF19" s="107"/>
      <c r="CRG19" s="107"/>
      <c r="CRH19" s="107"/>
      <c r="CRI19" s="107"/>
      <c r="CRJ19" s="107"/>
      <c r="CRK19" s="107"/>
      <c r="CRL19" s="107"/>
      <c r="CRM19" s="107"/>
      <c r="CRN19" s="107"/>
      <c r="CRO19" s="107"/>
      <c r="CRP19" s="107"/>
      <c r="CRQ19" s="107"/>
      <c r="CRR19" s="107"/>
      <c r="CRS19" s="107"/>
      <c r="CRT19" s="107"/>
      <c r="CRU19" s="107"/>
      <c r="CRV19" s="107"/>
      <c r="CRW19" s="107"/>
      <c r="CRX19" s="107"/>
      <c r="CRY19" s="107"/>
      <c r="CRZ19" s="107"/>
      <c r="CSA19" s="107"/>
      <c r="CSB19" s="107"/>
      <c r="CSC19" s="107"/>
      <c r="CSD19" s="107"/>
      <c r="CSE19" s="107"/>
      <c r="CSF19" s="107"/>
      <c r="CSG19" s="107"/>
      <c r="CSH19" s="107"/>
      <c r="CSI19" s="107"/>
      <c r="CSJ19" s="107"/>
      <c r="CSK19" s="107"/>
      <c r="CSL19" s="107"/>
      <c r="CSM19" s="107"/>
      <c r="CSN19" s="107"/>
      <c r="CSO19" s="107"/>
      <c r="CSP19" s="107"/>
      <c r="CSQ19" s="107"/>
      <c r="CSR19" s="107"/>
      <c r="CSS19" s="107"/>
      <c r="CST19" s="107"/>
      <c r="CSU19" s="107"/>
      <c r="CSV19" s="107"/>
      <c r="CSW19" s="107"/>
      <c r="CSX19" s="107"/>
      <c r="CSY19" s="107"/>
      <c r="CSZ19" s="107"/>
      <c r="CTA19" s="107"/>
      <c r="CTB19" s="107"/>
      <c r="CTC19" s="107"/>
      <c r="CTD19" s="107"/>
      <c r="CTE19" s="107"/>
      <c r="CTF19" s="107"/>
      <c r="CTG19" s="107"/>
      <c r="CTH19" s="107"/>
      <c r="CTI19" s="107"/>
      <c r="CTJ19" s="107"/>
      <c r="CTK19" s="107"/>
      <c r="CTL19" s="107"/>
      <c r="CTM19" s="107"/>
      <c r="CTN19" s="107"/>
      <c r="CTO19" s="107"/>
      <c r="CTP19" s="107"/>
      <c r="CTQ19" s="107"/>
      <c r="CTR19" s="107"/>
      <c r="CTS19" s="107"/>
      <c r="CTT19" s="107"/>
      <c r="CTU19" s="107"/>
      <c r="CTV19" s="107"/>
      <c r="CTW19" s="107"/>
      <c r="CTX19" s="107"/>
      <c r="CTY19" s="107"/>
      <c r="CTZ19" s="107"/>
      <c r="CUA19" s="107"/>
      <c r="CUB19" s="107"/>
      <c r="CUC19" s="107"/>
      <c r="CUD19" s="107"/>
      <c r="CUE19" s="107"/>
      <c r="CUF19" s="107"/>
      <c r="CUG19" s="107"/>
      <c r="CUH19" s="107"/>
      <c r="CUI19" s="107"/>
      <c r="CUJ19" s="107"/>
      <c r="CUK19" s="107"/>
      <c r="CUL19" s="107"/>
      <c r="CUM19" s="107"/>
      <c r="CUN19" s="107"/>
      <c r="CUO19" s="107"/>
      <c r="CUP19" s="107"/>
      <c r="CUQ19" s="107"/>
      <c r="CUR19" s="107"/>
      <c r="CUS19" s="107"/>
      <c r="CUT19" s="107"/>
      <c r="CUU19" s="107"/>
      <c r="CUV19" s="107"/>
      <c r="CUW19" s="107"/>
      <c r="CUX19" s="107"/>
      <c r="CUY19" s="107"/>
      <c r="CUZ19" s="107"/>
      <c r="CVA19" s="107"/>
      <c r="CVB19" s="107"/>
      <c r="CVC19" s="107"/>
      <c r="CVD19" s="107"/>
      <c r="CVE19" s="107"/>
      <c r="CVF19" s="107"/>
      <c r="CVG19" s="107"/>
      <c r="CVH19" s="107"/>
      <c r="CVI19" s="107"/>
      <c r="CVJ19" s="107"/>
      <c r="CVK19" s="107"/>
      <c r="CVL19" s="107"/>
      <c r="CVM19" s="107"/>
      <c r="CVN19" s="107"/>
      <c r="CVO19" s="107"/>
      <c r="CVP19" s="107"/>
      <c r="CVQ19" s="107"/>
      <c r="CVR19" s="107"/>
      <c r="CVS19" s="107"/>
      <c r="CVT19" s="107"/>
      <c r="CVU19" s="107"/>
      <c r="CVV19" s="107"/>
      <c r="CVW19" s="107"/>
      <c r="CVX19" s="107"/>
      <c r="CVY19" s="107"/>
      <c r="CVZ19" s="107"/>
      <c r="CWA19" s="107"/>
      <c r="CWB19" s="107"/>
      <c r="CWC19" s="107"/>
      <c r="CWD19" s="107"/>
      <c r="CWE19" s="107"/>
      <c r="CWF19" s="107"/>
      <c r="CWG19" s="107"/>
      <c r="CWH19" s="107"/>
      <c r="CWI19" s="107"/>
      <c r="CWJ19" s="107"/>
      <c r="CWK19" s="107"/>
      <c r="CWL19" s="107"/>
      <c r="CWM19" s="107"/>
      <c r="CWN19" s="107"/>
      <c r="CWO19" s="107"/>
      <c r="CWP19" s="107"/>
      <c r="CWQ19" s="107"/>
      <c r="CWR19" s="107"/>
      <c r="CWS19" s="107"/>
      <c r="CWT19" s="107"/>
      <c r="CWU19" s="107"/>
      <c r="CWV19" s="107"/>
      <c r="CWW19" s="107"/>
      <c r="CWX19" s="107"/>
      <c r="CWY19" s="107"/>
      <c r="CWZ19" s="107"/>
      <c r="CXA19" s="107"/>
      <c r="CXB19" s="107"/>
      <c r="CXC19" s="107"/>
      <c r="CXD19" s="107"/>
      <c r="CXE19" s="107"/>
      <c r="CXF19" s="107"/>
      <c r="CXG19" s="107"/>
      <c r="CXH19" s="107"/>
      <c r="CXI19" s="107"/>
      <c r="CXJ19" s="107"/>
      <c r="CXK19" s="107"/>
      <c r="CXL19" s="107"/>
      <c r="CXM19" s="107"/>
      <c r="CXN19" s="107"/>
      <c r="CXO19" s="107"/>
      <c r="CXP19" s="107"/>
      <c r="CXQ19" s="107"/>
      <c r="CXR19" s="107"/>
      <c r="CXS19" s="107"/>
      <c r="CXT19" s="107"/>
      <c r="CXU19" s="107"/>
      <c r="CXV19" s="107"/>
      <c r="CXW19" s="107"/>
      <c r="CXX19" s="107"/>
      <c r="CXY19" s="107"/>
      <c r="CXZ19" s="107"/>
      <c r="CYA19" s="107"/>
      <c r="CYB19" s="107"/>
      <c r="CYC19" s="107"/>
      <c r="CYD19" s="107"/>
      <c r="CYE19" s="107"/>
      <c r="CYF19" s="107"/>
      <c r="CYG19" s="107"/>
      <c r="CYH19" s="107"/>
      <c r="CYI19" s="107"/>
      <c r="CYJ19" s="107"/>
      <c r="CYK19" s="107"/>
      <c r="CYL19" s="107"/>
      <c r="CYM19" s="107"/>
      <c r="CYN19" s="107"/>
      <c r="CYO19" s="107"/>
      <c r="CYP19" s="107"/>
      <c r="CYQ19" s="107"/>
      <c r="CYR19" s="107"/>
      <c r="CYS19" s="107"/>
      <c r="CYT19" s="107"/>
      <c r="CYU19" s="107"/>
      <c r="CYV19" s="107"/>
      <c r="CYW19" s="107"/>
      <c r="CYX19" s="107"/>
      <c r="CYY19" s="107"/>
      <c r="CYZ19" s="107"/>
      <c r="CZA19" s="107"/>
      <c r="CZB19" s="107"/>
      <c r="CZC19" s="107"/>
      <c r="CZD19" s="107"/>
      <c r="CZE19" s="107"/>
      <c r="CZF19" s="107"/>
      <c r="CZG19" s="107"/>
      <c r="CZH19" s="107"/>
      <c r="CZI19" s="107"/>
      <c r="CZJ19" s="107"/>
      <c r="CZK19" s="107"/>
      <c r="CZL19" s="107"/>
      <c r="CZM19" s="107"/>
      <c r="CZN19" s="107"/>
      <c r="CZO19" s="107"/>
      <c r="CZP19" s="107"/>
      <c r="CZQ19" s="107"/>
      <c r="CZR19" s="107"/>
      <c r="CZS19" s="107"/>
      <c r="CZT19" s="107"/>
      <c r="CZU19" s="107"/>
      <c r="CZV19" s="107"/>
      <c r="CZW19" s="107"/>
      <c r="CZX19" s="107"/>
      <c r="CZY19" s="107"/>
      <c r="CZZ19" s="107"/>
      <c r="DAA19" s="107"/>
      <c r="DAB19" s="107"/>
      <c r="DAC19" s="107"/>
      <c r="DAD19" s="107"/>
      <c r="DAE19" s="107"/>
      <c r="DAF19" s="107"/>
      <c r="DAG19" s="107"/>
      <c r="DAH19" s="107"/>
      <c r="DAI19" s="107"/>
      <c r="DAJ19" s="107"/>
      <c r="DAK19" s="107"/>
      <c r="DAL19" s="107"/>
      <c r="DAM19" s="107"/>
      <c r="DAN19" s="107"/>
      <c r="DAO19" s="107"/>
      <c r="DAP19" s="107"/>
      <c r="DAQ19" s="107"/>
      <c r="DAR19" s="107"/>
      <c r="DAS19" s="107"/>
      <c r="DAT19" s="107"/>
      <c r="DAU19" s="107"/>
      <c r="DAV19" s="107"/>
      <c r="DAW19" s="107"/>
      <c r="DAX19" s="107"/>
      <c r="DAY19" s="107"/>
      <c r="DAZ19" s="107"/>
      <c r="DBA19" s="107"/>
      <c r="DBB19" s="107"/>
      <c r="DBC19" s="107"/>
      <c r="DBD19" s="107"/>
      <c r="DBE19" s="107"/>
      <c r="DBF19" s="107"/>
      <c r="DBG19" s="107"/>
      <c r="DBH19" s="107"/>
      <c r="DBI19" s="107"/>
      <c r="DBJ19" s="107"/>
      <c r="DBK19" s="107"/>
      <c r="DBL19" s="107"/>
      <c r="DBM19" s="107"/>
      <c r="DBN19" s="107"/>
      <c r="DBO19" s="107"/>
      <c r="DBP19" s="107"/>
      <c r="DBQ19" s="107"/>
      <c r="DBR19" s="107"/>
      <c r="DBS19" s="107"/>
      <c r="DBT19" s="107"/>
      <c r="DBU19" s="107"/>
      <c r="DBV19" s="107"/>
      <c r="DBW19" s="107"/>
      <c r="DBX19" s="107"/>
      <c r="DBY19" s="107"/>
      <c r="DBZ19" s="107"/>
      <c r="DCA19" s="107"/>
      <c r="DCB19" s="107"/>
      <c r="DCC19" s="107"/>
      <c r="DCD19" s="107"/>
      <c r="DCE19" s="107"/>
      <c r="DCF19" s="107"/>
      <c r="DCG19" s="107"/>
      <c r="DCH19" s="107"/>
      <c r="DCI19" s="107"/>
      <c r="DCJ19" s="107"/>
      <c r="DCK19" s="107"/>
      <c r="DCL19" s="107"/>
      <c r="DCM19" s="107"/>
      <c r="DCN19" s="107"/>
      <c r="DCO19" s="107"/>
      <c r="DCP19" s="107"/>
      <c r="DCQ19" s="107"/>
      <c r="DCR19" s="107"/>
      <c r="DCS19" s="107"/>
      <c r="DCT19" s="107"/>
      <c r="DCU19" s="107"/>
      <c r="DCV19" s="107"/>
      <c r="DCW19" s="107"/>
      <c r="DCX19" s="107"/>
      <c r="DCY19" s="107"/>
      <c r="DCZ19" s="107"/>
      <c r="DDA19" s="107"/>
      <c r="DDB19" s="107"/>
      <c r="DDC19" s="107"/>
      <c r="DDD19" s="107"/>
      <c r="DDE19" s="107"/>
      <c r="DDF19" s="107"/>
      <c r="DDG19" s="107"/>
      <c r="DDH19" s="107"/>
      <c r="DDI19" s="107"/>
      <c r="DDJ19" s="107"/>
      <c r="DDK19" s="107"/>
      <c r="DDL19" s="107"/>
      <c r="DDM19" s="107"/>
      <c r="DDN19" s="107"/>
      <c r="DDO19" s="107"/>
      <c r="DDP19" s="107"/>
      <c r="DDQ19" s="107"/>
      <c r="DDR19" s="107"/>
      <c r="DDS19" s="107"/>
      <c r="DDT19" s="107"/>
      <c r="DDU19" s="107"/>
      <c r="DDV19" s="107"/>
      <c r="DDW19" s="107"/>
      <c r="DDX19" s="107"/>
      <c r="DDY19" s="107"/>
      <c r="DDZ19" s="107"/>
      <c r="DEA19" s="107"/>
      <c r="DEB19" s="107"/>
      <c r="DEC19" s="107"/>
      <c r="DED19" s="107"/>
      <c r="DEE19" s="107"/>
      <c r="DEF19" s="107"/>
      <c r="DEG19" s="107"/>
      <c r="DEH19" s="107"/>
      <c r="DEI19" s="107"/>
      <c r="DEJ19" s="107"/>
      <c r="DEK19" s="107"/>
      <c r="DEL19" s="107"/>
      <c r="DEM19" s="107"/>
      <c r="DEN19" s="107"/>
      <c r="DEO19" s="107"/>
      <c r="DEP19" s="107"/>
      <c r="DEQ19" s="107"/>
      <c r="DER19" s="107"/>
      <c r="DES19" s="107"/>
      <c r="DET19" s="107"/>
      <c r="DEU19" s="107"/>
      <c r="DEV19" s="107"/>
      <c r="DEW19" s="107"/>
      <c r="DEX19" s="107"/>
      <c r="DEY19" s="107"/>
      <c r="DEZ19" s="107"/>
      <c r="DFA19" s="107"/>
      <c r="DFB19" s="107"/>
      <c r="DFC19" s="107"/>
      <c r="DFD19" s="107"/>
      <c r="DFE19" s="107"/>
      <c r="DFF19" s="107"/>
      <c r="DFG19" s="107"/>
      <c r="DFH19" s="107"/>
      <c r="DFI19" s="107"/>
      <c r="DFJ19" s="107"/>
      <c r="DFK19" s="107"/>
      <c r="DFL19" s="107"/>
      <c r="DFM19" s="107"/>
      <c r="DFN19" s="107"/>
      <c r="DFO19" s="107"/>
      <c r="DFP19" s="107"/>
      <c r="DFQ19" s="107"/>
      <c r="DFR19" s="107"/>
      <c r="DFS19" s="107"/>
      <c r="DFT19" s="107"/>
      <c r="DFU19" s="107"/>
      <c r="DFV19" s="107"/>
      <c r="DFW19" s="107"/>
      <c r="DFX19" s="107"/>
      <c r="DFY19" s="107"/>
      <c r="DFZ19" s="107"/>
      <c r="DGA19" s="107"/>
      <c r="DGB19" s="107"/>
      <c r="DGC19" s="107"/>
      <c r="DGD19" s="107"/>
      <c r="DGE19" s="107"/>
      <c r="DGF19" s="107"/>
      <c r="DGG19" s="107"/>
      <c r="DGH19" s="107"/>
      <c r="DGI19" s="107"/>
      <c r="DGJ19" s="107"/>
      <c r="DGK19" s="107"/>
      <c r="DGL19" s="107"/>
      <c r="DGM19" s="107"/>
      <c r="DGN19" s="107"/>
      <c r="DGO19" s="107"/>
      <c r="DGP19" s="107"/>
      <c r="DGQ19" s="107"/>
      <c r="DGR19" s="107"/>
      <c r="DGS19" s="107"/>
      <c r="DGT19" s="107"/>
      <c r="DGU19" s="107"/>
      <c r="DGV19" s="107"/>
      <c r="DGW19" s="107"/>
      <c r="DGX19" s="107"/>
      <c r="DGY19" s="107"/>
      <c r="DGZ19" s="107"/>
      <c r="DHA19" s="107"/>
      <c r="DHB19" s="107"/>
      <c r="DHC19" s="107"/>
      <c r="DHD19" s="107"/>
      <c r="DHE19" s="107"/>
      <c r="DHF19" s="107"/>
      <c r="DHG19" s="107"/>
      <c r="DHH19" s="107"/>
      <c r="DHI19" s="107"/>
      <c r="DHJ19" s="107"/>
      <c r="DHK19" s="107"/>
      <c r="DHL19" s="107"/>
      <c r="DHM19" s="107"/>
      <c r="DHN19" s="107"/>
      <c r="DHO19" s="107"/>
      <c r="DHP19" s="107"/>
      <c r="DHQ19" s="107"/>
      <c r="DHR19" s="107"/>
      <c r="DHS19" s="107"/>
      <c r="DHT19" s="107"/>
      <c r="DHU19" s="107"/>
      <c r="DHV19" s="107"/>
      <c r="DHW19" s="107"/>
      <c r="DHX19" s="107"/>
      <c r="DHY19" s="107"/>
      <c r="DHZ19" s="107"/>
      <c r="DIA19" s="107"/>
      <c r="DIB19" s="107"/>
      <c r="DIC19" s="107"/>
      <c r="DID19" s="107"/>
      <c r="DIE19" s="107"/>
      <c r="DIF19" s="107"/>
      <c r="DIG19" s="107"/>
      <c r="DIH19" s="107"/>
      <c r="DII19" s="107"/>
      <c r="DIJ19" s="107"/>
      <c r="DIK19" s="107"/>
      <c r="DIL19" s="107"/>
      <c r="DIM19" s="107"/>
      <c r="DIN19" s="107"/>
      <c r="DIO19" s="107"/>
      <c r="DIP19" s="107"/>
      <c r="DIQ19" s="107"/>
      <c r="DIR19" s="107"/>
      <c r="DIS19" s="107"/>
      <c r="DIT19" s="107"/>
      <c r="DIU19" s="107"/>
      <c r="DIV19" s="107"/>
      <c r="DIW19" s="107"/>
      <c r="DIX19" s="107"/>
      <c r="DIY19" s="107"/>
      <c r="DIZ19" s="107"/>
      <c r="DJA19" s="107"/>
      <c r="DJB19" s="107"/>
      <c r="DJC19" s="107"/>
      <c r="DJD19" s="107"/>
      <c r="DJE19" s="107"/>
      <c r="DJF19" s="107"/>
      <c r="DJG19" s="107"/>
      <c r="DJH19" s="107"/>
      <c r="DJI19" s="107"/>
      <c r="DJJ19" s="107"/>
      <c r="DJK19" s="107"/>
      <c r="DJL19" s="107"/>
      <c r="DJM19" s="107"/>
      <c r="DJN19" s="107"/>
      <c r="DJO19" s="107"/>
      <c r="DJP19" s="107"/>
      <c r="DJQ19" s="107"/>
      <c r="DJR19" s="107"/>
      <c r="DJS19" s="107"/>
      <c r="DJT19" s="107"/>
      <c r="DJU19" s="107"/>
      <c r="DJV19" s="107"/>
      <c r="DJW19" s="107"/>
      <c r="DJX19" s="107"/>
      <c r="DJY19" s="107"/>
      <c r="DJZ19" s="107"/>
      <c r="DKA19" s="107"/>
      <c r="DKB19" s="107"/>
      <c r="DKC19" s="107"/>
      <c r="DKD19" s="107"/>
      <c r="DKE19" s="107"/>
      <c r="DKF19" s="107"/>
      <c r="DKG19" s="107"/>
      <c r="DKH19" s="107"/>
      <c r="DKI19" s="107"/>
      <c r="DKJ19" s="107"/>
      <c r="DKK19" s="107"/>
      <c r="DKL19" s="107"/>
      <c r="DKM19" s="107"/>
      <c r="DKN19" s="107"/>
      <c r="DKO19" s="107"/>
      <c r="DKP19" s="107"/>
      <c r="DKQ19" s="107"/>
      <c r="DKR19" s="107"/>
      <c r="DKS19" s="107"/>
      <c r="DKT19" s="107"/>
      <c r="DKU19" s="107"/>
      <c r="DKV19" s="107"/>
      <c r="DKW19" s="107"/>
      <c r="DKX19" s="107"/>
      <c r="DKY19" s="107"/>
      <c r="DKZ19" s="107"/>
      <c r="DLA19" s="107"/>
      <c r="DLB19" s="107"/>
      <c r="DLC19" s="107"/>
      <c r="DLD19" s="107"/>
      <c r="DLE19" s="107"/>
      <c r="DLF19" s="107"/>
      <c r="DLG19" s="107"/>
      <c r="DLH19" s="107"/>
      <c r="DLI19" s="107"/>
      <c r="DLJ19" s="107"/>
      <c r="DLK19" s="107"/>
      <c r="DLL19" s="107"/>
      <c r="DLM19" s="107"/>
      <c r="DLN19" s="107"/>
      <c r="DLO19" s="107"/>
      <c r="DLP19" s="107"/>
      <c r="DLQ19" s="107"/>
      <c r="DLR19" s="107"/>
      <c r="DLS19" s="107"/>
      <c r="DLT19" s="107"/>
      <c r="DLU19" s="107"/>
      <c r="DLV19" s="107"/>
      <c r="DLW19" s="107"/>
      <c r="DLX19" s="107"/>
      <c r="DLY19" s="107"/>
      <c r="DLZ19" s="107"/>
      <c r="DMA19" s="107"/>
      <c r="DMB19" s="107"/>
      <c r="DMC19" s="107"/>
      <c r="DMD19" s="107"/>
      <c r="DME19" s="107"/>
      <c r="DMF19" s="107"/>
      <c r="DMG19" s="107"/>
      <c r="DMH19" s="107"/>
      <c r="DMI19" s="107"/>
      <c r="DMJ19" s="107"/>
      <c r="DMK19" s="107"/>
      <c r="DML19" s="107"/>
      <c r="DMM19" s="107"/>
      <c r="DMN19" s="107"/>
      <c r="DMO19" s="107"/>
      <c r="DMP19" s="107"/>
      <c r="DMQ19" s="107"/>
      <c r="DMR19" s="107"/>
      <c r="DMS19" s="107"/>
      <c r="DMT19" s="107"/>
      <c r="DMU19" s="107"/>
      <c r="DMV19" s="107"/>
      <c r="DMW19" s="107"/>
      <c r="DMX19" s="107"/>
      <c r="DMY19" s="107"/>
      <c r="DMZ19" s="107"/>
      <c r="DNA19" s="107"/>
      <c r="DNB19" s="107"/>
      <c r="DNC19" s="107"/>
      <c r="DND19" s="107"/>
      <c r="DNE19" s="107"/>
      <c r="DNF19" s="107"/>
      <c r="DNG19" s="107"/>
      <c r="DNH19" s="107"/>
      <c r="DNI19" s="107"/>
      <c r="DNJ19" s="107"/>
      <c r="DNK19" s="107"/>
      <c r="DNL19" s="107"/>
      <c r="DNM19" s="107"/>
      <c r="DNN19" s="107"/>
      <c r="DNO19" s="107"/>
      <c r="DNP19" s="107"/>
      <c r="DNQ19" s="107"/>
      <c r="DNR19" s="107"/>
      <c r="DNS19" s="107"/>
      <c r="DNT19" s="107"/>
      <c r="DNU19" s="107"/>
      <c r="DNV19" s="107"/>
      <c r="DNW19" s="107"/>
      <c r="DNX19" s="107"/>
      <c r="DNY19" s="107"/>
      <c r="DNZ19" s="107"/>
      <c r="DOA19" s="107"/>
      <c r="DOB19" s="107"/>
      <c r="DOC19" s="107"/>
      <c r="DOD19" s="107"/>
      <c r="DOE19" s="107"/>
      <c r="DOF19" s="107"/>
      <c r="DOG19" s="107"/>
      <c r="DOH19" s="107"/>
      <c r="DOI19" s="107"/>
      <c r="DOJ19" s="107"/>
      <c r="DOK19" s="107"/>
      <c r="DOL19" s="107"/>
      <c r="DOM19" s="107"/>
      <c r="DON19" s="107"/>
      <c r="DOO19" s="107"/>
      <c r="DOP19" s="107"/>
      <c r="DOQ19" s="107"/>
      <c r="DOR19" s="107"/>
      <c r="DOS19" s="107"/>
      <c r="DOT19" s="107"/>
      <c r="DOU19" s="107"/>
      <c r="DOV19" s="107"/>
      <c r="DOW19" s="107"/>
      <c r="DOX19" s="107"/>
      <c r="DOY19" s="107"/>
      <c r="DOZ19" s="107"/>
      <c r="DPA19" s="107"/>
      <c r="DPB19" s="107"/>
      <c r="DPC19" s="107"/>
      <c r="DPD19" s="107"/>
      <c r="DPE19" s="107"/>
      <c r="DPF19" s="107"/>
      <c r="DPG19" s="107"/>
      <c r="DPH19" s="107"/>
      <c r="DPI19" s="107"/>
      <c r="DPJ19" s="107"/>
      <c r="DPK19" s="107"/>
      <c r="DPL19" s="107"/>
      <c r="DPM19" s="107"/>
      <c r="DPN19" s="107"/>
      <c r="DPO19" s="107"/>
      <c r="DPP19" s="107"/>
      <c r="DPQ19" s="107"/>
      <c r="DPR19" s="107"/>
      <c r="DPS19" s="107"/>
      <c r="DPT19" s="107"/>
      <c r="DPU19" s="107"/>
      <c r="DPV19" s="107"/>
      <c r="DPW19" s="107"/>
      <c r="DPX19" s="107"/>
      <c r="DPY19" s="107"/>
      <c r="DPZ19" s="107"/>
      <c r="DQA19" s="107"/>
      <c r="DQB19" s="107"/>
      <c r="DQC19" s="107"/>
      <c r="DQD19" s="107"/>
      <c r="DQE19" s="107"/>
      <c r="DQF19" s="107"/>
      <c r="DQG19" s="107"/>
      <c r="DQH19" s="107"/>
      <c r="DQI19" s="107"/>
      <c r="DQJ19" s="107"/>
      <c r="DQK19" s="107"/>
      <c r="DQL19" s="107"/>
      <c r="DQM19" s="107"/>
      <c r="DQN19" s="107"/>
      <c r="DQO19" s="107"/>
      <c r="DQP19" s="107"/>
      <c r="DQQ19" s="107"/>
      <c r="DQR19" s="107"/>
      <c r="DQS19" s="107"/>
      <c r="DQT19" s="107"/>
      <c r="DQU19" s="107"/>
      <c r="DQV19" s="107"/>
      <c r="DQW19" s="107"/>
      <c r="DQX19" s="107"/>
      <c r="DQY19" s="107"/>
      <c r="DQZ19" s="107"/>
      <c r="DRA19" s="107"/>
      <c r="DRB19" s="107"/>
      <c r="DRC19" s="107"/>
      <c r="DRD19" s="107"/>
      <c r="DRE19" s="107"/>
      <c r="DRF19" s="107"/>
      <c r="DRG19" s="107"/>
      <c r="DRH19" s="107"/>
      <c r="DRI19" s="107"/>
      <c r="DRJ19" s="107"/>
      <c r="DRK19" s="107"/>
      <c r="DRL19" s="107"/>
      <c r="DRM19" s="107"/>
      <c r="DRN19" s="107"/>
      <c r="DRO19" s="107"/>
      <c r="DRP19" s="107"/>
      <c r="DRQ19" s="107"/>
      <c r="DRR19" s="107"/>
      <c r="DRS19" s="107"/>
      <c r="DRT19" s="107"/>
      <c r="DRU19" s="107"/>
      <c r="DRV19" s="107"/>
      <c r="DRW19" s="107"/>
      <c r="DRX19" s="107"/>
      <c r="DRY19" s="107"/>
      <c r="DRZ19" s="107"/>
      <c r="DSA19" s="107"/>
      <c r="DSB19" s="107"/>
      <c r="DSC19" s="107"/>
      <c r="DSD19" s="107"/>
      <c r="DSE19" s="107"/>
      <c r="DSF19" s="107"/>
      <c r="DSG19" s="107"/>
      <c r="DSH19" s="107"/>
      <c r="DSI19" s="107"/>
      <c r="DSJ19" s="107"/>
      <c r="DSK19" s="107"/>
      <c r="DSL19" s="107"/>
      <c r="DSM19" s="107"/>
      <c r="DSN19" s="107"/>
      <c r="DSO19" s="107"/>
      <c r="DSP19" s="107"/>
      <c r="DSQ19" s="107"/>
      <c r="DSR19" s="107"/>
      <c r="DSS19" s="107"/>
      <c r="DST19" s="107"/>
      <c r="DSU19" s="107"/>
      <c r="DSV19" s="107"/>
      <c r="DSW19" s="107"/>
      <c r="DSX19" s="107"/>
      <c r="DSY19" s="107"/>
      <c r="DSZ19" s="107"/>
      <c r="DTA19" s="107"/>
      <c r="DTB19" s="107"/>
      <c r="DTC19" s="107"/>
      <c r="DTD19" s="107"/>
      <c r="DTE19" s="107"/>
      <c r="DTF19" s="107"/>
      <c r="DTG19" s="107"/>
      <c r="DTH19" s="107"/>
      <c r="DTI19" s="107"/>
      <c r="DTJ19" s="107"/>
      <c r="DTK19" s="107"/>
      <c r="DTL19" s="107"/>
      <c r="DTM19" s="107"/>
      <c r="DTN19" s="107"/>
      <c r="DTO19" s="107"/>
      <c r="DTP19" s="107"/>
      <c r="DTQ19" s="107"/>
      <c r="DTR19" s="107"/>
      <c r="DTS19" s="107"/>
      <c r="DTT19" s="107"/>
      <c r="DTU19" s="107"/>
      <c r="DTV19" s="107"/>
      <c r="DTW19" s="107"/>
      <c r="DTX19" s="107"/>
      <c r="DTY19" s="107"/>
      <c r="DTZ19" s="107"/>
      <c r="DUA19" s="107"/>
      <c r="DUB19" s="107"/>
      <c r="DUC19" s="107"/>
      <c r="DUD19" s="107"/>
      <c r="DUE19" s="107"/>
      <c r="DUF19" s="107"/>
      <c r="DUG19" s="107"/>
      <c r="DUH19" s="107"/>
      <c r="DUI19" s="107"/>
      <c r="DUJ19" s="107"/>
      <c r="DUK19" s="107"/>
      <c r="DUL19" s="107"/>
      <c r="DUM19" s="107"/>
      <c r="DUN19" s="107"/>
      <c r="DUO19" s="107"/>
      <c r="DUP19" s="107"/>
      <c r="DUQ19" s="107"/>
      <c r="DUR19" s="107"/>
      <c r="DUS19" s="107"/>
      <c r="DUT19" s="107"/>
      <c r="DUU19" s="107"/>
      <c r="DUV19" s="107"/>
      <c r="DUW19" s="107"/>
      <c r="DUX19" s="107"/>
      <c r="DUY19" s="107"/>
      <c r="DUZ19" s="107"/>
      <c r="DVA19" s="107"/>
      <c r="DVB19" s="107"/>
      <c r="DVC19" s="107"/>
      <c r="DVD19" s="107"/>
      <c r="DVE19" s="107"/>
      <c r="DVF19" s="107"/>
      <c r="DVG19" s="107"/>
      <c r="DVH19" s="107"/>
      <c r="DVI19" s="107"/>
      <c r="DVJ19" s="107"/>
      <c r="DVK19" s="107"/>
      <c r="DVL19" s="107"/>
      <c r="DVM19" s="107"/>
      <c r="DVN19" s="107"/>
      <c r="DVO19" s="107"/>
      <c r="DVP19" s="107"/>
      <c r="DVQ19" s="107"/>
      <c r="DVR19" s="107"/>
      <c r="DVS19" s="107"/>
      <c r="DVT19" s="107"/>
      <c r="DVU19" s="107"/>
      <c r="DVV19" s="107"/>
      <c r="DVW19" s="107"/>
      <c r="DVX19" s="107"/>
      <c r="DVY19" s="107"/>
      <c r="DVZ19" s="107"/>
      <c r="DWA19" s="107"/>
      <c r="DWB19" s="107"/>
      <c r="DWC19" s="107"/>
      <c r="DWD19" s="107"/>
      <c r="DWE19" s="107"/>
      <c r="DWF19" s="107"/>
      <c r="DWG19" s="107"/>
      <c r="DWH19" s="107"/>
      <c r="DWI19" s="107"/>
      <c r="DWJ19" s="107"/>
      <c r="DWK19" s="107"/>
      <c r="DWL19" s="107"/>
      <c r="DWM19" s="107"/>
      <c r="DWN19" s="107"/>
      <c r="DWO19" s="107"/>
      <c r="DWP19" s="107"/>
      <c r="DWQ19" s="107"/>
      <c r="DWR19" s="107"/>
      <c r="DWS19" s="107"/>
      <c r="DWT19" s="107"/>
      <c r="DWU19" s="107"/>
      <c r="DWV19" s="107"/>
      <c r="DWW19" s="107"/>
      <c r="DWX19" s="107"/>
      <c r="DWY19" s="107"/>
      <c r="DWZ19" s="107"/>
      <c r="DXA19" s="107"/>
      <c r="DXB19" s="107"/>
      <c r="DXC19" s="107"/>
      <c r="DXD19" s="107"/>
      <c r="DXE19" s="107"/>
      <c r="DXF19" s="107"/>
      <c r="DXG19" s="107"/>
      <c r="DXH19" s="107"/>
      <c r="DXI19" s="107"/>
      <c r="DXJ19" s="107"/>
      <c r="DXK19" s="107"/>
      <c r="DXL19" s="107"/>
      <c r="DXM19" s="107"/>
      <c r="DXN19" s="107"/>
      <c r="DXO19" s="107"/>
      <c r="DXP19" s="107"/>
      <c r="DXQ19" s="107"/>
      <c r="DXR19" s="107"/>
      <c r="DXS19" s="107"/>
      <c r="DXT19" s="107"/>
      <c r="DXU19" s="107"/>
      <c r="DXV19" s="107"/>
      <c r="DXW19" s="107"/>
      <c r="DXX19" s="107"/>
      <c r="DXY19" s="107"/>
      <c r="DXZ19" s="107"/>
      <c r="DYA19" s="107"/>
      <c r="DYB19" s="107"/>
      <c r="DYC19" s="107"/>
      <c r="DYD19" s="107"/>
      <c r="DYE19" s="107"/>
      <c r="DYF19" s="107"/>
      <c r="DYG19" s="107"/>
      <c r="DYH19" s="107"/>
      <c r="DYI19" s="107"/>
      <c r="DYJ19" s="107"/>
      <c r="DYK19" s="107"/>
      <c r="DYL19" s="107"/>
      <c r="DYM19" s="107"/>
      <c r="DYN19" s="107"/>
      <c r="DYO19" s="107"/>
      <c r="DYP19" s="107"/>
      <c r="DYQ19" s="107"/>
      <c r="DYR19" s="107"/>
      <c r="DYS19" s="107"/>
      <c r="DYT19" s="107"/>
      <c r="DYU19" s="107"/>
      <c r="DYV19" s="107"/>
      <c r="DYW19" s="107"/>
      <c r="DYX19" s="107"/>
      <c r="DYY19" s="107"/>
      <c r="DYZ19" s="107"/>
      <c r="DZA19" s="107"/>
      <c r="DZB19" s="107"/>
      <c r="DZC19" s="107"/>
      <c r="DZD19" s="107"/>
      <c r="DZE19" s="107"/>
      <c r="DZF19" s="107"/>
      <c r="DZG19" s="107"/>
      <c r="DZH19" s="107"/>
      <c r="DZI19" s="107"/>
      <c r="DZJ19" s="107"/>
      <c r="DZK19" s="107"/>
      <c r="DZL19" s="107"/>
      <c r="DZM19" s="107"/>
      <c r="DZN19" s="107"/>
      <c r="DZO19" s="107"/>
      <c r="DZP19" s="107"/>
      <c r="DZQ19" s="107"/>
      <c r="DZR19" s="107"/>
      <c r="DZS19" s="107"/>
      <c r="DZT19" s="107"/>
      <c r="DZU19" s="107"/>
      <c r="DZV19" s="107"/>
      <c r="DZW19" s="107"/>
      <c r="DZX19" s="107"/>
      <c r="DZY19" s="107"/>
      <c r="DZZ19" s="107"/>
      <c r="EAA19" s="107"/>
      <c r="EAB19" s="107"/>
      <c r="EAC19" s="107"/>
      <c r="EAD19" s="107"/>
      <c r="EAE19" s="107"/>
      <c r="EAF19" s="107"/>
      <c r="EAG19" s="107"/>
      <c r="EAH19" s="107"/>
      <c r="EAI19" s="107"/>
      <c r="EAJ19" s="107"/>
      <c r="EAK19" s="107"/>
      <c r="EAL19" s="107"/>
      <c r="EAM19" s="107"/>
      <c r="EAN19" s="107"/>
      <c r="EAO19" s="107"/>
      <c r="EAP19" s="107"/>
      <c r="EAQ19" s="107"/>
      <c r="EAR19" s="107"/>
      <c r="EAS19" s="107"/>
      <c r="EAT19" s="107"/>
      <c r="EAU19" s="107"/>
      <c r="EAV19" s="107"/>
      <c r="EAW19" s="107"/>
      <c r="EAX19" s="107"/>
      <c r="EAY19" s="107"/>
      <c r="EAZ19" s="107"/>
      <c r="EBA19" s="107"/>
      <c r="EBB19" s="107"/>
      <c r="EBC19" s="107"/>
      <c r="EBD19" s="107"/>
      <c r="EBE19" s="107"/>
      <c r="EBF19" s="107"/>
      <c r="EBG19" s="107"/>
      <c r="EBH19" s="107"/>
      <c r="EBI19" s="107"/>
      <c r="EBJ19" s="107"/>
      <c r="EBK19" s="107"/>
      <c r="EBL19" s="107"/>
      <c r="EBM19" s="107"/>
      <c r="EBN19" s="107"/>
      <c r="EBO19" s="107"/>
      <c r="EBP19" s="107"/>
      <c r="EBQ19" s="107"/>
      <c r="EBR19" s="107"/>
      <c r="EBS19" s="107"/>
      <c r="EBT19" s="107"/>
      <c r="EBU19" s="107"/>
      <c r="EBV19" s="107"/>
      <c r="EBW19" s="107"/>
      <c r="EBX19" s="107"/>
      <c r="EBY19" s="107"/>
      <c r="EBZ19" s="107"/>
      <c r="ECA19" s="107"/>
      <c r="ECB19" s="107"/>
      <c r="ECC19" s="107"/>
      <c r="ECD19" s="107"/>
      <c r="ECE19" s="107"/>
      <c r="ECF19" s="107"/>
      <c r="ECG19" s="107"/>
      <c r="ECH19" s="107"/>
      <c r="ECI19" s="107"/>
      <c r="ECJ19" s="107"/>
      <c r="ECK19" s="107"/>
      <c r="ECL19" s="107"/>
      <c r="ECM19" s="107"/>
      <c r="ECN19" s="107"/>
      <c r="ECO19" s="107"/>
      <c r="ECP19" s="107"/>
      <c r="ECQ19" s="107"/>
      <c r="ECR19" s="107"/>
      <c r="ECS19" s="107"/>
      <c r="ECT19" s="107"/>
      <c r="ECU19" s="107"/>
      <c r="ECV19" s="107"/>
      <c r="ECW19" s="107"/>
      <c r="ECX19" s="107"/>
      <c r="ECY19" s="107"/>
      <c r="ECZ19" s="107"/>
      <c r="EDA19" s="107"/>
      <c r="EDB19" s="107"/>
      <c r="EDC19" s="107"/>
      <c r="EDD19" s="107"/>
      <c r="EDE19" s="107"/>
      <c r="EDF19" s="107"/>
      <c r="EDG19" s="107"/>
      <c r="EDH19" s="107"/>
      <c r="EDI19" s="107"/>
      <c r="EDJ19" s="107"/>
      <c r="EDK19" s="107"/>
      <c r="EDL19" s="107"/>
      <c r="EDM19" s="107"/>
      <c r="EDN19" s="107"/>
      <c r="EDO19" s="107"/>
      <c r="EDP19" s="107"/>
      <c r="EDQ19" s="107"/>
      <c r="EDR19" s="107"/>
      <c r="EDS19" s="107"/>
      <c r="EDT19" s="107"/>
      <c r="EDU19" s="107"/>
      <c r="EDV19" s="107"/>
      <c r="EDW19" s="107"/>
      <c r="EDX19" s="107"/>
      <c r="EDY19" s="107"/>
      <c r="EDZ19" s="107"/>
      <c r="EEA19" s="107"/>
      <c r="EEB19" s="107"/>
      <c r="EEC19" s="107"/>
      <c r="EED19" s="107"/>
      <c r="EEE19" s="107"/>
      <c r="EEF19" s="107"/>
      <c r="EEG19" s="107"/>
      <c r="EEH19" s="107"/>
      <c r="EEI19" s="107"/>
      <c r="EEJ19" s="107"/>
      <c r="EEK19" s="107"/>
      <c r="EEL19" s="107"/>
      <c r="EEM19" s="107"/>
      <c r="EEN19" s="107"/>
      <c r="EEO19" s="107"/>
      <c r="EEP19" s="107"/>
      <c r="EEQ19" s="107"/>
      <c r="EER19" s="107"/>
      <c r="EES19" s="107"/>
      <c r="EET19" s="107"/>
      <c r="EEU19" s="107"/>
      <c r="EEV19" s="107"/>
      <c r="EEW19" s="107"/>
      <c r="EEX19" s="107"/>
      <c r="EEY19" s="107"/>
      <c r="EEZ19" s="107"/>
      <c r="EFA19" s="107"/>
      <c r="EFB19" s="107"/>
      <c r="EFC19" s="107"/>
      <c r="EFD19" s="107"/>
      <c r="EFE19" s="107"/>
      <c r="EFF19" s="107"/>
      <c r="EFG19" s="107"/>
      <c r="EFH19" s="107"/>
      <c r="EFI19" s="107"/>
      <c r="EFJ19" s="107"/>
      <c r="EFK19" s="107"/>
      <c r="EFL19" s="107"/>
      <c r="EFM19" s="107"/>
      <c r="EFN19" s="107"/>
      <c r="EFO19" s="107"/>
      <c r="EFP19" s="107"/>
      <c r="EFQ19" s="107"/>
      <c r="EFR19" s="107"/>
      <c r="EFS19" s="107"/>
      <c r="EFT19" s="107"/>
      <c r="EFU19" s="107"/>
      <c r="EFV19" s="107"/>
      <c r="EFW19" s="107"/>
      <c r="EFX19" s="107"/>
      <c r="EFY19" s="107"/>
      <c r="EFZ19" s="107"/>
      <c r="EGA19" s="107"/>
      <c r="EGB19" s="107"/>
      <c r="EGC19" s="107"/>
      <c r="EGD19" s="107"/>
      <c r="EGE19" s="107"/>
      <c r="EGF19" s="107"/>
      <c r="EGG19" s="107"/>
      <c r="EGH19" s="107"/>
      <c r="EGI19" s="107"/>
      <c r="EGJ19" s="107"/>
      <c r="EGK19" s="107"/>
      <c r="EGL19" s="107"/>
      <c r="EGM19" s="107"/>
      <c r="EGN19" s="107"/>
      <c r="EGO19" s="107"/>
      <c r="EGP19" s="107"/>
      <c r="EGQ19" s="107"/>
      <c r="EGR19" s="107"/>
      <c r="EGS19" s="107"/>
      <c r="EGT19" s="107"/>
      <c r="EGU19" s="107"/>
      <c r="EGV19" s="107"/>
      <c r="EGW19" s="107"/>
      <c r="EGX19" s="107"/>
      <c r="EGY19" s="107"/>
      <c r="EGZ19" s="107"/>
      <c r="EHA19" s="107"/>
      <c r="EHB19" s="107"/>
      <c r="EHC19" s="107"/>
      <c r="EHD19" s="107"/>
      <c r="EHE19" s="107"/>
      <c r="EHF19" s="107"/>
      <c r="EHG19" s="107"/>
      <c r="EHH19" s="107"/>
      <c r="EHI19" s="107"/>
      <c r="EHJ19" s="107"/>
      <c r="EHK19" s="107"/>
      <c r="EHL19" s="107"/>
      <c r="EHM19" s="107"/>
      <c r="EHN19" s="107"/>
      <c r="EHO19" s="107"/>
      <c r="EHP19" s="107"/>
      <c r="EHQ19" s="107"/>
      <c r="EHR19" s="107"/>
      <c r="EHS19" s="107"/>
      <c r="EHT19" s="107"/>
      <c r="EHU19" s="107"/>
      <c r="EHV19" s="107"/>
      <c r="EHW19" s="107"/>
      <c r="EHX19" s="107"/>
      <c r="EHY19" s="107"/>
      <c r="EHZ19" s="107"/>
      <c r="EIA19" s="107"/>
      <c r="EIB19" s="107"/>
      <c r="EIC19" s="107"/>
      <c r="EID19" s="107"/>
      <c r="EIE19" s="107"/>
      <c r="EIF19" s="107"/>
      <c r="EIG19" s="107"/>
      <c r="EIH19" s="107"/>
      <c r="EII19" s="107"/>
      <c r="EIJ19" s="107"/>
      <c r="EIK19" s="107"/>
      <c r="EIL19" s="107"/>
      <c r="EIM19" s="107"/>
      <c r="EIN19" s="107"/>
      <c r="EIO19" s="107"/>
      <c r="EIP19" s="107"/>
      <c r="EIQ19" s="107"/>
      <c r="EIR19" s="107"/>
      <c r="EIS19" s="107"/>
      <c r="EIT19" s="107"/>
      <c r="EIU19" s="107"/>
      <c r="EIV19" s="107"/>
      <c r="EIW19" s="107"/>
      <c r="EIX19" s="107"/>
      <c r="EIY19" s="107"/>
      <c r="EIZ19" s="107"/>
      <c r="EJA19" s="107"/>
      <c r="EJB19" s="107"/>
      <c r="EJC19" s="107"/>
      <c r="EJD19" s="107"/>
      <c r="EJE19" s="107"/>
      <c r="EJF19" s="107"/>
      <c r="EJG19" s="107"/>
      <c r="EJH19" s="107"/>
      <c r="EJI19" s="107"/>
      <c r="EJJ19" s="107"/>
      <c r="EJK19" s="107"/>
      <c r="EJL19" s="107"/>
      <c r="EJM19" s="107"/>
      <c r="EJN19" s="107"/>
      <c r="EJO19" s="107"/>
      <c r="EJP19" s="107"/>
      <c r="EJQ19" s="107"/>
      <c r="EJR19" s="107"/>
      <c r="EJS19" s="107"/>
      <c r="EJT19" s="107"/>
      <c r="EJU19" s="107"/>
      <c r="EJV19" s="107"/>
      <c r="EJW19" s="107"/>
      <c r="EJX19" s="107"/>
      <c r="EJY19" s="107"/>
      <c r="EJZ19" s="107"/>
      <c r="EKA19" s="107"/>
      <c r="EKB19" s="107"/>
      <c r="EKC19" s="107"/>
      <c r="EKD19" s="107"/>
      <c r="EKE19" s="107"/>
      <c r="EKF19" s="107"/>
      <c r="EKG19" s="107"/>
      <c r="EKH19" s="107"/>
      <c r="EKI19" s="107"/>
      <c r="EKJ19" s="107"/>
      <c r="EKK19" s="107"/>
      <c r="EKL19" s="107"/>
      <c r="EKM19" s="107"/>
      <c r="EKN19" s="107"/>
      <c r="EKO19" s="107"/>
      <c r="EKP19" s="107"/>
      <c r="EKQ19" s="107"/>
      <c r="EKR19" s="107"/>
      <c r="EKS19" s="107"/>
      <c r="EKT19" s="107"/>
      <c r="EKU19" s="107"/>
      <c r="EKV19" s="107"/>
      <c r="EKW19" s="107"/>
      <c r="EKX19" s="107"/>
      <c r="EKY19" s="107"/>
      <c r="EKZ19" s="107"/>
      <c r="ELA19" s="107"/>
      <c r="ELB19" s="107"/>
      <c r="ELC19" s="107"/>
      <c r="ELD19" s="107"/>
      <c r="ELE19" s="107"/>
      <c r="ELF19" s="107"/>
      <c r="ELG19" s="107"/>
      <c r="ELH19" s="107"/>
      <c r="ELI19" s="107"/>
      <c r="ELJ19" s="107"/>
      <c r="ELK19" s="107"/>
      <c r="ELL19" s="107"/>
      <c r="ELM19" s="107"/>
      <c r="ELN19" s="107"/>
      <c r="ELO19" s="107"/>
      <c r="ELP19" s="107"/>
      <c r="ELQ19" s="107"/>
      <c r="ELR19" s="107"/>
      <c r="ELS19" s="107"/>
      <c r="ELT19" s="107"/>
      <c r="ELU19" s="107"/>
      <c r="ELV19" s="107"/>
      <c r="ELW19" s="107"/>
      <c r="ELX19" s="107"/>
      <c r="ELY19" s="107"/>
      <c r="ELZ19" s="107"/>
      <c r="EMA19" s="107"/>
      <c r="EMB19" s="107"/>
      <c r="EMC19" s="107"/>
      <c r="EMD19" s="107"/>
      <c r="EME19" s="107"/>
      <c r="EMF19" s="107"/>
      <c r="EMG19" s="107"/>
      <c r="EMH19" s="107"/>
      <c r="EMI19" s="107"/>
      <c r="EMJ19" s="107"/>
      <c r="EMK19" s="107"/>
      <c r="EML19" s="107"/>
      <c r="EMM19" s="107"/>
      <c r="EMN19" s="107"/>
      <c r="EMO19" s="107"/>
      <c r="EMP19" s="107"/>
      <c r="EMQ19" s="107"/>
      <c r="EMR19" s="107"/>
      <c r="EMS19" s="107"/>
      <c r="EMT19" s="107"/>
      <c r="EMU19" s="107"/>
      <c r="EMV19" s="107"/>
      <c r="EMW19" s="107"/>
      <c r="EMX19" s="107"/>
      <c r="EMY19" s="107"/>
      <c r="EMZ19" s="107"/>
      <c r="ENA19" s="107"/>
      <c r="ENB19" s="107"/>
      <c r="ENC19" s="107"/>
      <c r="END19" s="107"/>
      <c r="ENE19" s="107"/>
      <c r="ENF19" s="107"/>
      <c r="ENG19" s="107"/>
      <c r="ENH19" s="107"/>
      <c r="ENI19" s="107"/>
      <c r="ENJ19" s="107"/>
      <c r="ENK19" s="107"/>
      <c r="ENL19" s="107"/>
      <c r="ENM19" s="107"/>
      <c r="ENN19" s="107"/>
      <c r="ENO19" s="107"/>
      <c r="ENP19" s="107"/>
      <c r="ENQ19" s="107"/>
      <c r="ENR19" s="107"/>
      <c r="ENS19" s="107"/>
      <c r="ENT19" s="107"/>
      <c r="ENU19" s="107"/>
      <c r="ENV19" s="107"/>
      <c r="ENW19" s="107"/>
      <c r="ENX19" s="107"/>
      <c r="ENY19" s="107"/>
      <c r="ENZ19" s="107"/>
      <c r="EOA19" s="107"/>
      <c r="EOB19" s="107"/>
      <c r="EOC19" s="107"/>
      <c r="EOD19" s="107"/>
      <c r="EOE19" s="107"/>
      <c r="EOF19" s="107"/>
      <c r="EOG19" s="107"/>
      <c r="EOH19" s="107"/>
      <c r="EOI19" s="107"/>
      <c r="EOJ19" s="107"/>
      <c r="EOK19" s="107"/>
      <c r="EOL19" s="107"/>
      <c r="EOM19" s="107"/>
      <c r="EON19" s="107"/>
      <c r="EOO19" s="107"/>
      <c r="EOP19" s="107"/>
      <c r="EOQ19" s="107"/>
      <c r="EOR19" s="107"/>
      <c r="EOS19" s="107"/>
      <c r="EOT19" s="107"/>
      <c r="EOU19" s="107"/>
      <c r="EOV19" s="107"/>
      <c r="EOW19" s="107"/>
      <c r="EOX19" s="107"/>
      <c r="EOY19" s="107"/>
      <c r="EOZ19" s="107"/>
      <c r="EPA19" s="107"/>
      <c r="EPB19" s="107"/>
      <c r="EPC19" s="107"/>
      <c r="EPD19" s="107"/>
      <c r="EPE19" s="107"/>
      <c r="EPF19" s="107"/>
      <c r="EPG19" s="107"/>
      <c r="EPH19" s="107"/>
      <c r="EPI19" s="107"/>
      <c r="EPJ19" s="107"/>
      <c r="EPK19" s="107"/>
      <c r="EPL19" s="107"/>
      <c r="EPM19" s="107"/>
      <c r="EPN19" s="107"/>
      <c r="EPO19" s="107"/>
      <c r="EPP19" s="107"/>
      <c r="EPQ19" s="107"/>
      <c r="EPR19" s="107"/>
      <c r="EPS19" s="107"/>
      <c r="EPT19" s="107"/>
      <c r="EPU19" s="107"/>
      <c r="EPV19" s="107"/>
      <c r="EPW19" s="107"/>
      <c r="EPX19" s="107"/>
      <c r="EPY19" s="107"/>
      <c r="EPZ19" s="107"/>
      <c r="EQA19" s="107"/>
      <c r="EQB19" s="107"/>
      <c r="EQC19" s="107"/>
      <c r="EQD19" s="107"/>
      <c r="EQE19" s="107"/>
      <c r="EQF19" s="107"/>
      <c r="EQG19" s="107"/>
      <c r="EQH19" s="107"/>
      <c r="EQI19" s="107"/>
      <c r="EQJ19" s="107"/>
      <c r="EQK19" s="107"/>
      <c r="EQL19" s="107"/>
      <c r="EQM19" s="107"/>
      <c r="EQN19" s="107"/>
      <c r="EQO19" s="107"/>
      <c r="EQP19" s="107"/>
      <c r="EQQ19" s="107"/>
      <c r="EQR19" s="107"/>
      <c r="EQS19" s="107"/>
      <c r="EQT19" s="107"/>
      <c r="EQU19" s="107"/>
      <c r="EQV19" s="107"/>
      <c r="EQW19" s="107"/>
      <c r="EQX19" s="107"/>
      <c r="EQY19" s="107"/>
      <c r="EQZ19" s="107"/>
      <c r="ERA19" s="107"/>
      <c r="ERB19" s="107"/>
      <c r="ERC19" s="107"/>
      <c r="ERD19" s="107"/>
      <c r="ERE19" s="107"/>
      <c r="ERF19" s="107"/>
      <c r="ERG19" s="107"/>
      <c r="ERH19" s="107"/>
      <c r="ERI19" s="107"/>
      <c r="ERJ19" s="107"/>
      <c r="ERK19" s="107"/>
      <c r="ERL19" s="107"/>
      <c r="ERM19" s="107"/>
      <c r="ERN19" s="107"/>
      <c r="ERO19" s="107"/>
      <c r="ERP19" s="107"/>
      <c r="ERQ19" s="107"/>
      <c r="ERR19" s="107"/>
      <c r="ERS19" s="107"/>
      <c r="ERT19" s="107"/>
      <c r="ERU19" s="107"/>
      <c r="ERV19" s="107"/>
      <c r="ERW19" s="107"/>
      <c r="ERX19" s="107"/>
      <c r="ERY19" s="107"/>
      <c r="ERZ19" s="107"/>
      <c r="ESA19" s="107"/>
      <c r="ESB19" s="107"/>
      <c r="ESC19" s="107"/>
      <c r="ESD19" s="107"/>
      <c r="ESE19" s="107"/>
      <c r="ESF19" s="107"/>
      <c r="ESG19" s="107"/>
      <c r="ESH19" s="107"/>
      <c r="ESI19" s="107"/>
      <c r="ESJ19" s="107"/>
      <c r="ESK19" s="107"/>
      <c r="ESL19" s="107"/>
      <c r="ESM19" s="107"/>
      <c r="ESN19" s="107"/>
      <c r="ESO19" s="107"/>
      <c r="ESP19" s="107"/>
      <c r="ESQ19" s="107"/>
      <c r="ESR19" s="107"/>
      <c r="ESS19" s="107"/>
      <c r="EST19" s="107"/>
      <c r="ESU19" s="107"/>
      <c r="ESV19" s="107"/>
      <c r="ESW19" s="107"/>
      <c r="ESX19" s="107"/>
      <c r="ESY19" s="107"/>
      <c r="ESZ19" s="107"/>
      <c r="ETA19" s="107"/>
      <c r="ETB19" s="107"/>
      <c r="ETC19" s="107"/>
      <c r="ETD19" s="107"/>
      <c r="ETE19" s="107"/>
      <c r="ETF19" s="107"/>
      <c r="ETG19" s="107"/>
      <c r="ETH19" s="107"/>
      <c r="ETI19" s="107"/>
      <c r="ETJ19" s="107"/>
      <c r="ETK19" s="107"/>
      <c r="ETL19" s="107"/>
      <c r="ETM19" s="107"/>
      <c r="ETN19" s="107"/>
      <c r="ETO19" s="107"/>
      <c r="ETP19" s="107"/>
      <c r="ETQ19" s="107"/>
      <c r="ETR19" s="107"/>
      <c r="ETS19" s="107"/>
      <c r="ETT19" s="107"/>
      <c r="ETU19" s="107"/>
      <c r="ETV19" s="107"/>
      <c r="ETW19" s="107"/>
      <c r="ETX19" s="107"/>
      <c r="ETY19" s="107"/>
      <c r="ETZ19" s="107"/>
      <c r="EUA19" s="107"/>
      <c r="EUB19" s="107"/>
      <c r="EUC19" s="107"/>
      <c r="EUD19" s="107"/>
      <c r="EUE19" s="107"/>
      <c r="EUF19" s="107"/>
      <c r="EUG19" s="107"/>
      <c r="EUH19" s="107"/>
      <c r="EUI19" s="107"/>
      <c r="EUJ19" s="107"/>
      <c r="EUK19" s="107"/>
      <c r="EUL19" s="107"/>
      <c r="EUM19" s="107"/>
      <c r="EUN19" s="107"/>
      <c r="EUO19" s="107"/>
      <c r="EUP19" s="107"/>
      <c r="EUQ19" s="107"/>
      <c r="EUR19" s="107"/>
      <c r="EUS19" s="107"/>
      <c r="EUT19" s="107"/>
      <c r="EUU19" s="107"/>
      <c r="EUV19" s="107"/>
      <c r="EUW19" s="107"/>
      <c r="EUX19" s="107"/>
      <c r="EUY19" s="107"/>
      <c r="EUZ19" s="107"/>
      <c r="EVA19" s="107"/>
      <c r="EVB19" s="107"/>
      <c r="EVC19" s="107"/>
      <c r="EVD19" s="107"/>
      <c r="EVE19" s="107"/>
      <c r="EVF19" s="107"/>
      <c r="EVG19" s="107"/>
      <c r="EVH19" s="107"/>
      <c r="EVI19" s="107"/>
      <c r="EVJ19" s="107"/>
      <c r="EVK19" s="107"/>
      <c r="EVL19" s="107"/>
      <c r="EVM19" s="107"/>
      <c r="EVN19" s="107"/>
      <c r="EVO19" s="107"/>
      <c r="EVP19" s="107"/>
      <c r="EVQ19" s="107"/>
      <c r="EVR19" s="107"/>
      <c r="EVS19" s="107"/>
      <c r="EVT19" s="107"/>
      <c r="EVU19" s="107"/>
      <c r="EVV19" s="107"/>
      <c r="EVW19" s="107"/>
      <c r="EVX19" s="107"/>
      <c r="EVY19" s="107"/>
      <c r="EVZ19" s="107"/>
      <c r="EWA19" s="107"/>
      <c r="EWB19" s="107"/>
      <c r="EWC19" s="107"/>
      <c r="EWD19" s="107"/>
      <c r="EWE19" s="107"/>
      <c r="EWF19" s="107"/>
      <c r="EWG19" s="107"/>
      <c r="EWH19" s="107"/>
      <c r="EWI19" s="107"/>
      <c r="EWJ19" s="107"/>
      <c r="EWK19" s="107"/>
      <c r="EWL19" s="107"/>
      <c r="EWM19" s="107"/>
      <c r="EWN19" s="107"/>
      <c r="EWO19" s="107"/>
      <c r="EWP19" s="107"/>
      <c r="EWQ19" s="107"/>
      <c r="EWR19" s="107"/>
      <c r="EWS19" s="107"/>
      <c r="EWT19" s="107"/>
      <c r="EWU19" s="107"/>
      <c r="EWV19" s="107"/>
      <c r="EWW19" s="107"/>
      <c r="EWX19" s="107"/>
      <c r="EWY19" s="107"/>
      <c r="EWZ19" s="107"/>
      <c r="EXA19" s="107"/>
      <c r="EXB19" s="107"/>
      <c r="EXC19" s="107"/>
      <c r="EXD19" s="107"/>
      <c r="EXE19" s="107"/>
      <c r="EXF19" s="107"/>
      <c r="EXG19" s="107"/>
      <c r="EXH19" s="107"/>
      <c r="EXI19" s="107"/>
      <c r="EXJ19" s="107"/>
      <c r="EXK19" s="107"/>
      <c r="EXL19" s="107"/>
      <c r="EXM19" s="107"/>
      <c r="EXN19" s="107"/>
      <c r="EXO19" s="107"/>
      <c r="EXP19" s="107"/>
      <c r="EXQ19" s="107"/>
      <c r="EXR19" s="107"/>
      <c r="EXS19" s="107"/>
      <c r="EXT19" s="107"/>
      <c r="EXU19" s="107"/>
      <c r="EXV19" s="107"/>
      <c r="EXW19" s="107"/>
      <c r="EXX19" s="107"/>
      <c r="EXY19" s="107"/>
      <c r="EXZ19" s="107"/>
      <c r="EYA19" s="107"/>
      <c r="EYB19" s="107"/>
      <c r="EYC19" s="107"/>
      <c r="EYD19" s="107"/>
      <c r="EYE19" s="107"/>
      <c r="EYF19" s="107"/>
      <c r="EYG19" s="107"/>
      <c r="EYH19" s="107"/>
      <c r="EYI19" s="107"/>
      <c r="EYJ19" s="107"/>
      <c r="EYK19" s="107"/>
      <c r="EYL19" s="107"/>
      <c r="EYM19" s="107"/>
      <c r="EYN19" s="107"/>
      <c r="EYO19" s="107"/>
      <c r="EYP19" s="107"/>
      <c r="EYQ19" s="107"/>
      <c r="EYR19" s="107"/>
      <c r="EYS19" s="107"/>
      <c r="EYT19" s="107"/>
      <c r="EYU19" s="107"/>
      <c r="EYV19" s="107"/>
      <c r="EYW19" s="107"/>
      <c r="EYX19" s="107"/>
      <c r="EYY19" s="107"/>
      <c r="EYZ19" s="107"/>
      <c r="EZA19" s="107"/>
      <c r="EZB19" s="107"/>
      <c r="EZC19" s="107"/>
      <c r="EZD19" s="107"/>
      <c r="EZE19" s="107"/>
      <c r="EZF19" s="107"/>
      <c r="EZG19" s="107"/>
      <c r="EZH19" s="107"/>
      <c r="EZI19" s="107"/>
      <c r="EZJ19" s="107"/>
      <c r="EZK19" s="107"/>
      <c r="EZL19" s="107"/>
      <c r="EZM19" s="107"/>
      <c r="EZN19" s="107"/>
      <c r="EZO19" s="107"/>
      <c r="EZP19" s="107"/>
      <c r="EZQ19" s="107"/>
      <c r="EZR19" s="107"/>
      <c r="EZS19" s="107"/>
      <c r="EZT19" s="107"/>
      <c r="EZU19" s="107"/>
      <c r="EZV19" s="107"/>
      <c r="EZW19" s="107"/>
      <c r="EZX19" s="107"/>
      <c r="EZY19" s="107"/>
      <c r="EZZ19" s="107"/>
      <c r="FAA19" s="107"/>
      <c r="FAB19" s="107"/>
      <c r="FAC19" s="107"/>
      <c r="FAD19" s="107"/>
      <c r="FAE19" s="107"/>
      <c r="FAF19" s="107"/>
      <c r="FAG19" s="107"/>
      <c r="FAH19" s="107"/>
      <c r="FAI19" s="107"/>
      <c r="FAJ19" s="107"/>
      <c r="FAK19" s="107"/>
      <c r="FAL19" s="107"/>
      <c r="FAM19" s="107"/>
      <c r="FAN19" s="107"/>
      <c r="FAO19" s="107"/>
      <c r="FAP19" s="107"/>
      <c r="FAQ19" s="107"/>
      <c r="FAR19" s="107"/>
      <c r="FAS19" s="107"/>
      <c r="FAT19" s="107"/>
      <c r="FAU19" s="107"/>
      <c r="FAV19" s="107"/>
      <c r="FAW19" s="107"/>
      <c r="FAX19" s="107"/>
      <c r="FAY19" s="107"/>
      <c r="FAZ19" s="107"/>
      <c r="FBA19" s="107"/>
      <c r="FBB19" s="107"/>
      <c r="FBC19" s="107"/>
      <c r="FBD19" s="107"/>
      <c r="FBE19" s="107"/>
      <c r="FBF19" s="107"/>
      <c r="FBG19" s="107"/>
      <c r="FBH19" s="107"/>
      <c r="FBI19" s="107"/>
      <c r="FBJ19" s="107"/>
      <c r="FBK19" s="107"/>
      <c r="FBL19" s="107"/>
      <c r="FBM19" s="107"/>
      <c r="FBN19" s="107"/>
      <c r="FBO19" s="107"/>
      <c r="FBP19" s="107"/>
      <c r="FBQ19" s="107"/>
      <c r="FBR19" s="107"/>
      <c r="FBS19" s="107"/>
      <c r="FBT19" s="107"/>
      <c r="FBU19" s="107"/>
      <c r="FBV19" s="107"/>
      <c r="FBW19" s="107"/>
      <c r="FBX19" s="107"/>
      <c r="FBY19" s="107"/>
      <c r="FBZ19" s="107"/>
      <c r="FCA19" s="107"/>
      <c r="FCB19" s="107"/>
      <c r="FCC19" s="107"/>
      <c r="FCD19" s="107"/>
      <c r="FCE19" s="107"/>
      <c r="FCF19" s="107"/>
      <c r="FCG19" s="107"/>
      <c r="FCH19" s="107"/>
      <c r="FCI19" s="107"/>
      <c r="FCJ19" s="107"/>
      <c r="FCK19" s="107"/>
      <c r="FCL19" s="107"/>
      <c r="FCM19" s="107"/>
      <c r="FCN19" s="107"/>
      <c r="FCO19" s="107"/>
      <c r="FCP19" s="107"/>
      <c r="FCQ19" s="107"/>
      <c r="FCR19" s="107"/>
      <c r="FCS19" s="107"/>
      <c r="FCT19" s="107"/>
      <c r="FCU19" s="107"/>
      <c r="FCV19" s="107"/>
      <c r="FCW19" s="107"/>
      <c r="FCX19" s="107"/>
      <c r="FCY19" s="107"/>
      <c r="FCZ19" s="107"/>
      <c r="FDA19" s="107"/>
      <c r="FDB19" s="107"/>
      <c r="FDC19" s="107"/>
      <c r="FDD19" s="107"/>
      <c r="FDE19" s="107"/>
      <c r="FDF19" s="107"/>
      <c r="FDG19" s="107"/>
      <c r="FDH19" s="107"/>
      <c r="FDI19" s="107"/>
      <c r="FDJ19" s="107"/>
      <c r="FDK19" s="107"/>
      <c r="FDL19" s="107"/>
      <c r="FDM19" s="107"/>
      <c r="FDN19" s="107"/>
      <c r="FDO19" s="107"/>
      <c r="FDP19" s="107"/>
      <c r="FDQ19" s="107"/>
      <c r="FDR19" s="107"/>
      <c r="FDS19" s="107"/>
      <c r="FDT19" s="107"/>
      <c r="FDU19" s="107"/>
      <c r="FDV19" s="107"/>
      <c r="FDW19" s="107"/>
      <c r="FDX19" s="107"/>
      <c r="FDY19" s="107"/>
      <c r="FDZ19" s="107"/>
      <c r="FEA19" s="107"/>
      <c r="FEB19" s="107"/>
      <c r="FEC19" s="107"/>
      <c r="FED19" s="107"/>
      <c r="FEE19" s="107"/>
      <c r="FEF19" s="107"/>
      <c r="FEG19" s="107"/>
      <c r="FEH19" s="107"/>
      <c r="FEI19" s="107"/>
      <c r="FEJ19" s="107"/>
      <c r="FEK19" s="107"/>
      <c r="FEL19" s="107"/>
      <c r="FEM19" s="107"/>
      <c r="FEN19" s="107"/>
      <c r="FEO19" s="107"/>
      <c r="FEP19" s="107"/>
      <c r="FEQ19" s="107"/>
      <c r="FER19" s="107"/>
      <c r="FES19" s="107"/>
      <c r="FET19" s="107"/>
      <c r="FEU19" s="107"/>
      <c r="FEV19" s="107"/>
      <c r="FEW19" s="107"/>
      <c r="FEX19" s="107"/>
      <c r="FEY19" s="107"/>
      <c r="FEZ19" s="107"/>
      <c r="FFA19" s="107"/>
      <c r="FFB19" s="107"/>
      <c r="FFC19" s="107"/>
      <c r="FFD19" s="107"/>
      <c r="FFE19" s="107"/>
      <c r="FFF19" s="107"/>
      <c r="FFG19" s="107"/>
      <c r="FFH19" s="107"/>
      <c r="FFI19" s="107"/>
      <c r="FFJ19" s="107"/>
      <c r="FFK19" s="107"/>
      <c r="FFL19" s="107"/>
      <c r="FFM19" s="107"/>
      <c r="FFN19" s="107"/>
      <c r="FFO19" s="107"/>
      <c r="FFP19" s="107"/>
      <c r="FFQ19" s="107"/>
      <c r="FFR19" s="107"/>
      <c r="FFS19" s="107"/>
      <c r="FFT19" s="107"/>
      <c r="FFU19" s="107"/>
      <c r="FFV19" s="107"/>
      <c r="FFW19" s="107"/>
      <c r="FFX19" s="107"/>
      <c r="FFY19" s="107"/>
      <c r="FFZ19" s="107"/>
      <c r="FGA19" s="107"/>
      <c r="FGB19" s="107"/>
      <c r="FGC19" s="107"/>
      <c r="FGD19" s="107"/>
      <c r="FGE19" s="107"/>
      <c r="FGF19" s="107"/>
      <c r="FGG19" s="107"/>
      <c r="FGH19" s="107"/>
      <c r="FGI19" s="107"/>
      <c r="FGJ19" s="107"/>
      <c r="FGK19" s="107"/>
      <c r="FGL19" s="107"/>
      <c r="FGM19" s="107"/>
      <c r="FGN19" s="107"/>
      <c r="FGO19" s="107"/>
      <c r="FGP19" s="107"/>
      <c r="FGQ19" s="107"/>
      <c r="FGR19" s="107"/>
      <c r="FGS19" s="107"/>
      <c r="FGT19" s="107"/>
      <c r="FGU19" s="107"/>
      <c r="FGV19" s="107"/>
      <c r="FGW19" s="107"/>
      <c r="FGX19" s="107"/>
      <c r="FGY19" s="107"/>
      <c r="FGZ19" s="107"/>
      <c r="FHA19" s="107"/>
      <c r="FHB19" s="107"/>
      <c r="FHC19" s="107"/>
      <c r="FHD19" s="107"/>
      <c r="FHE19" s="107"/>
      <c r="FHF19" s="107"/>
      <c r="FHG19" s="107"/>
      <c r="FHH19" s="107"/>
      <c r="FHI19" s="107"/>
      <c r="FHJ19" s="107"/>
      <c r="FHK19" s="107"/>
      <c r="FHL19" s="107"/>
      <c r="FHM19" s="107"/>
      <c r="FHN19" s="107"/>
      <c r="FHO19" s="107"/>
      <c r="FHP19" s="107"/>
      <c r="FHQ19" s="107"/>
      <c r="FHR19" s="107"/>
      <c r="FHS19" s="107"/>
      <c r="FHT19" s="107"/>
      <c r="FHU19" s="107"/>
      <c r="FHV19" s="107"/>
      <c r="FHW19" s="107"/>
      <c r="FHX19" s="107"/>
      <c r="FHY19" s="107"/>
      <c r="FHZ19" s="107"/>
      <c r="FIA19" s="107"/>
      <c r="FIB19" s="107"/>
      <c r="FIC19" s="107"/>
      <c r="FID19" s="107"/>
      <c r="FIE19" s="107"/>
      <c r="FIF19" s="107"/>
      <c r="FIG19" s="107"/>
      <c r="FIH19" s="107"/>
      <c r="FII19" s="107"/>
      <c r="FIJ19" s="107"/>
      <c r="FIK19" s="107"/>
      <c r="FIL19" s="107"/>
      <c r="FIM19" s="107"/>
      <c r="FIN19" s="107"/>
      <c r="FIO19" s="107"/>
      <c r="FIP19" s="107"/>
      <c r="FIQ19" s="107"/>
      <c r="FIR19" s="107"/>
      <c r="FIS19" s="107"/>
      <c r="FIT19" s="107"/>
      <c r="FIU19" s="107"/>
      <c r="FIV19" s="107"/>
      <c r="FIW19" s="107"/>
      <c r="FIX19" s="107"/>
      <c r="FIY19" s="107"/>
      <c r="FIZ19" s="107"/>
      <c r="FJA19" s="107"/>
      <c r="FJB19" s="107"/>
      <c r="FJC19" s="107"/>
      <c r="FJD19" s="107"/>
      <c r="FJE19" s="107"/>
      <c r="FJF19" s="107"/>
      <c r="FJG19" s="107"/>
      <c r="FJH19" s="107"/>
      <c r="FJI19" s="107"/>
      <c r="FJJ19" s="107"/>
      <c r="FJK19" s="107"/>
      <c r="FJL19" s="107"/>
      <c r="FJM19" s="107"/>
      <c r="FJN19" s="107"/>
      <c r="FJO19" s="107"/>
      <c r="FJP19" s="107"/>
      <c r="FJQ19" s="107"/>
      <c r="FJR19" s="107"/>
      <c r="FJS19" s="107"/>
      <c r="FJT19" s="107"/>
      <c r="FJU19" s="107"/>
      <c r="FJV19" s="107"/>
      <c r="FJW19" s="107"/>
      <c r="FJX19" s="107"/>
      <c r="FJY19" s="107"/>
      <c r="FJZ19" s="107"/>
      <c r="FKA19" s="107"/>
      <c r="FKB19" s="107"/>
      <c r="FKC19" s="107"/>
      <c r="FKD19" s="107"/>
      <c r="FKE19" s="107"/>
      <c r="FKF19" s="107"/>
      <c r="FKG19" s="107"/>
      <c r="FKH19" s="107"/>
      <c r="FKI19" s="107"/>
      <c r="FKJ19" s="107"/>
      <c r="FKK19" s="107"/>
      <c r="FKL19" s="107"/>
      <c r="FKM19" s="107"/>
      <c r="FKN19" s="107"/>
      <c r="FKO19" s="107"/>
      <c r="FKP19" s="107"/>
      <c r="FKQ19" s="107"/>
      <c r="FKR19" s="107"/>
      <c r="FKS19" s="107"/>
      <c r="FKT19" s="107"/>
      <c r="FKU19" s="107"/>
      <c r="FKV19" s="107"/>
      <c r="FKW19" s="107"/>
      <c r="FKX19" s="107"/>
      <c r="FKY19" s="107"/>
      <c r="FKZ19" s="107"/>
      <c r="FLA19" s="107"/>
      <c r="FLB19" s="107"/>
      <c r="FLC19" s="107"/>
      <c r="FLD19" s="107"/>
      <c r="FLE19" s="107"/>
      <c r="FLF19" s="107"/>
      <c r="FLG19" s="107"/>
      <c r="FLH19" s="107"/>
      <c r="FLI19" s="107"/>
      <c r="FLJ19" s="107"/>
      <c r="FLK19" s="107"/>
      <c r="FLL19" s="107"/>
      <c r="FLM19" s="107"/>
      <c r="FLN19" s="107"/>
      <c r="FLO19" s="107"/>
      <c r="FLP19" s="107"/>
      <c r="FLQ19" s="107"/>
      <c r="FLR19" s="107"/>
      <c r="FLS19" s="107"/>
      <c r="FLT19" s="107"/>
      <c r="FLU19" s="107"/>
      <c r="FLV19" s="107"/>
      <c r="FLW19" s="107"/>
      <c r="FLX19" s="107"/>
      <c r="FLY19" s="107"/>
      <c r="FLZ19" s="107"/>
      <c r="FMA19" s="107"/>
      <c r="FMB19" s="107"/>
      <c r="FMC19" s="107"/>
      <c r="FMD19" s="107"/>
      <c r="FME19" s="107"/>
      <c r="FMF19" s="107"/>
      <c r="FMG19" s="107"/>
      <c r="FMH19" s="107"/>
      <c r="FMI19" s="107"/>
      <c r="FMJ19" s="107"/>
      <c r="FMK19" s="107"/>
      <c r="FML19" s="107"/>
      <c r="FMM19" s="107"/>
      <c r="FMN19" s="107"/>
      <c r="FMO19" s="107"/>
      <c r="FMP19" s="107"/>
      <c r="FMQ19" s="107"/>
      <c r="FMR19" s="107"/>
      <c r="FMS19" s="107"/>
      <c r="FMT19" s="107"/>
      <c r="FMU19" s="107"/>
      <c r="FMV19" s="107"/>
      <c r="FMW19" s="107"/>
      <c r="FMX19" s="107"/>
      <c r="FMY19" s="107"/>
      <c r="FMZ19" s="107"/>
      <c r="FNA19" s="107"/>
      <c r="FNB19" s="107"/>
      <c r="FNC19" s="107"/>
      <c r="FND19" s="107"/>
      <c r="FNE19" s="107"/>
      <c r="FNF19" s="107"/>
      <c r="FNG19" s="107"/>
      <c r="FNH19" s="107"/>
      <c r="FNI19" s="107"/>
      <c r="FNJ19" s="107"/>
      <c r="FNK19" s="107"/>
      <c r="FNL19" s="107"/>
      <c r="FNM19" s="107"/>
      <c r="FNN19" s="107"/>
      <c r="FNO19" s="107"/>
      <c r="FNP19" s="107"/>
      <c r="FNQ19" s="107"/>
      <c r="FNR19" s="107"/>
      <c r="FNS19" s="107"/>
      <c r="FNT19" s="107"/>
      <c r="FNU19" s="107"/>
      <c r="FNV19" s="107"/>
      <c r="FNW19" s="107"/>
      <c r="FNX19" s="107"/>
      <c r="FNY19" s="107"/>
      <c r="FNZ19" s="107"/>
      <c r="FOA19" s="107"/>
      <c r="FOB19" s="107"/>
      <c r="FOC19" s="107"/>
      <c r="FOD19" s="107"/>
      <c r="FOE19" s="107"/>
      <c r="FOF19" s="107"/>
      <c r="FOG19" s="107"/>
      <c r="FOH19" s="107"/>
      <c r="FOI19" s="107"/>
      <c r="FOJ19" s="107"/>
      <c r="FOK19" s="107"/>
      <c r="FOL19" s="107"/>
      <c r="FOM19" s="107"/>
      <c r="FON19" s="107"/>
      <c r="FOO19" s="107"/>
      <c r="FOP19" s="107"/>
      <c r="FOQ19" s="107"/>
      <c r="FOR19" s="107"/>
      <c r="FOS19" s="107"/>
      <c r="FOT19" s="107"/>
      <c r="FOU19" s="107"/>
      <c r="FOV19" s="107"/>
      <c r="FOW19" s="107"/>
      <c r="FOX19" s="107"/>
      <c r="FOY19" s="107"/>
      <c r="FOZ19" s="107"/>
      <c r="FPA19" s="107"/>
      <c r="FPB19" s="107"/>
      <c r="FPC19" s="107"/>
      <c r="FPD19" s="107"/>
      <c r="FPE19" s="107"/>
      <c r="FPF19" s="107"/>
      <c r="FPG19" s="107"/>
      <c r="FPH19" s="107"/>
      <c r="FPI19" s="107"/>
      <c r="FPJ19" s="107"/>
      <c r="FPK19" s="107"/>
      <c r="FPL19" s="107"/>
      <c r="FPM19" s="107"/>
      <c r="FPN19" s="107"/>
      <c r="FPO19" s="107"/>
      <c r="FPP19" s="107"/>
      <c r="FPQ19" s="107"/>
      <c r="FPR19" s="107"/>
      <c r="FPS19" s="107"/>
      <c r="FPT19" s="107"/>
      <c r="FPU19" s="107"/>
      <c r="FPV19" s="107"/>
      <c r="FPW19" s="107"/>
      <c r="FPX19" s="107"/>
      <c r="FPY19" s="107"/>
      <c r="FPZ19" s="107"/>
      <c r="FQA19" s="107"/>
      <c r="FQB19" s="107"/>
      <c r="FQC19" s="107"/>
      <c r="FQD19" s="107"/>
      <c r="FQE19" s="107"/>
      <c r="FQF19" s="107"/>
      <c r="FQG19" s="107"/>
      <c r="FQH19" s="107"/>
      <c r="FQI19" s="107"/>
      <c r="FQJ19" s="107"/>
      <c r="FQK19" s="107"/>
      <c r="FQL19" s="107"/>
      <c r="FQM19" s="107"/>
      <c r="FQN19" s="107"/>
      <c r="FQO19" s="107"/>
      <c r="FQP19" s="107"/>
      <c r="FQQ19" s="107"/>
      <c r="FQR19" s="107"/>
      <c r="FQS19" s="107"/>
      <c r="FQT19" s="107"/>
      <c r="FQU19" s="107"/>
      <c r="FQV19" s="107"/>
      <c r="FQW19" s="107"/>
      <c r="FQX19" s="107"/>
      <c r="FQY19" s="107"/>
      <c r="FQZ19" s="107"/>
      <c r="FRA19" s="107"/>
      <c r="FRB19" s="107"/>
      <c r="FRC19" s="107"/>
      <c r="FRD19" s="107"/>
      <c r="FRE19" s="107"/>
      <c r="FRF19" s="107"/>
      <c r="FRG19" s="107"/>
      <c r="FRH19" s="107"/>
      <c r="FRI19" s="107"/>
      <c r="FRJ19" s="107"/>
      <c r="FRK19" s="107"/>
      <c r="FRL19" s="107"/>
      <c r="FRM19" s="107"/>
      <c r="FRN19" s="107"/>
      <c r="FRO19" s="107"/>
      <c r="FRP19" s="107"/>
      <c r="FRQ19" s="107"/>
      <c r="FRR19" s="107"/>
      <c r="FRS19" s="107"/>
      <c r="FRT19" s="107"/>
      <c r="FRU19" s="107"/>
      <c r="FRV19" s="107"/>
      <c r="FRW19" s="107"/>
      <c r="FRX19" s="107"/>
      <c r="FRY19" s="107"/>
      <c r="FRZ19" s="107"/>
      <c r="FSA19" s="107"/>
      <c r="FSB19" s="107"/>
      <c r="FSC19" s="107"/>
      <c r="FSD19" s="107"/>
      <c r="FSE19" s="107"/>
      <c r="FSF19" s="107"/>
      <c r="FSG19" s="107"/>
      <c r="FSH19" s="107"/>
      <c r="FSI19" s="107"/>
      <c r="FSJ19" s="107"/>
      <c r="FSK19" s="107"/>
      <c r="FSL19" s="107"/>
      <c r="FSM19" s="107"/>
      <c r="FSN19" s="107"/>
      <c r="FSO19" s="107"/>
      <c r="FSP19" s="107"/>
      <c r="FSQ19" s="107"/>
      <c r="FSR19" s="107"/>
      <c r="FSS19" s="107"/>
      <c r="FST19" s="107"/>
      <c r="FSU19" s="107"/>
      <c r="FSV19" s="107"/>
      <c r="FSW19" s="107"/>
      <c r="FSX19" s="107"/>
      <c r="FSY19" s="107"/>
      <c r="FSZ19" s="107"/>
      <c r="FTA19" s="107"/>
      <c r="FTB19" s="107"/>
      <c r="FTC19" s="107"/>
      <c r="FTD19" s="107"/>
      <c r="FTE19" s="107"/>
      <c r="FTF19" s="107"/>
      <c r="FTG19" s="107"/>
      <c r="FTH19" s="107"/>
      <c r="FTI19" s="107"/>
      <c r="FTJ19" s="107"/>
      <c r="FTK19" s="107"/>
      <c r="FTL19" s="107"/>
      <c r="FTM19" s="107"/>
      <c r="FTN19" s="107"/>
      <c r="FTO19" s="107"/>
      <c r="FTP19" s="107"/>
      <c r="FTQ19" s="107"/>
      <c r="FTR19" s="107"/>
      <c r="FTS19" s="107"/>
      <c r="FTT19" s="107"/>
      <c r="FTU19" s="107"/>
      <c r="FTV19" s="107"/>
      <c r="FTW19" s="107"/>
      <c r="FTX19" s="107"/>
      <c r="FTY19" s="107"/>
      <c r="FTZ19" s="107"/>
      <c r="FUA19" s="107"/>
      <c r="FUB19" s="107"/>
      <c r="FUC19" s="107"/>
      <c r="FUD19" s="107"/>
      <c r="FUE19" s="107"/>
      <c r="FUF19" s="107"/>
      <c r="FUG19" s="107"/>
      <c r="FUH19" s="107"/>
      <c r="FUI19" s="107"/>
      <c r="FUJ19" s="107"/>
      <c r="FUK19" s="107"/>
      <c r="FUL19" s="107"/>
      <c r="FUM19" s="107"/>
      <c r="FUN19" s="107"/>
      <c r="FUO19" s="107"/>
      <c r="FUP19" s="107"/>
      <c r="FUQ19" s="107"/>
      <c r="FUR19" s="107"/>
      <c r="FUS19" s="107"/>
      <c r="FUT19" s="107"/>
      <c r="FUU19" s="107"/>
      <c r="FUV19" s="107"/>
      <c r="FUW19" s="107"/>
      <c r="FUX19" s="107"/>
      <c r="FUY19" s="107"/>
      <c r="FUZ19" s="107"/>
      <c r="FVA19" s="107"/>
      <c r="FVB19" s="107"/>
      <c r="FVC19" s="107"/>
      <c r="FVD19" s="107"/>
      <c r="FVE19" s="107"/>
      <c r="FVF19" s="107"/>
      <c r="FVG19" s="107"/>
      <c r="FVH19" s="107"/>
      <c r="FVI19" s="107"/>
      <c r="FVJ19" s="107"/>
      <c r="FVK19" s="107"/>
      <c r="FVL19" s="107"/>
      <c r="FVM19" s="107"/>
      <c r="FVN19" s="107"/>
      <c r="FVO19" s="107"/>
      <c r="FVP19" s="107"/>
      <c r="FVQ19" s="107"/>
      <c r="FVR19" s="107"/>
      <c r="FVS19" s="107"/>
      <c r="FVT19" s="107"/>
      <c r="FVU19" s="107"/>
      <c r="FVV19" s="107"/>
      <c r="FVW19" s="107"/>
      <c r="FVX19" s="107"/>
      <c r="FVY19" s="107"/>
      <c r="FVZ19" s="107"/>
      <c r="FWA19" s="107"/>
      <c r="FWB19" s="107"/>
      <c r="FWC19" s="107"/>
      <c r="FWD19" s="107"/>
      <c r="FWE19" s="107"/>
      <c r="FWF19" s="107"/>
      <c r="FWG19" s="107"/>
      <c r="FWH19" s="107"/>
      <c r="FWI19" s="107"/>
      <c r="FWJ19" s="107"/>
      <c r="FWK19" s="107"/>
      <c r="FWL19" s="107"/>
      <c r="FWM19" s="107"/>
      <c r="FWN19" s="107"/>
      <c r="FWO19" s="107"/>
      <c r="FWP19" s="107"/>
      <c r="FWQ19" s="107"/>
      <c r="FWR19" s="107"/>
      <c r="FWS19" s="107"/>
      <c r="FWT19" s="107"/>
      <c r="FWU19" s="107"/>
      <c r="FWV19" s="107"/>
      <c r="FWW19" s="107"/>
      <c r="FWX19" s="107"/>
      <c r="FWY19" s="107"/>
      <c r="FWZ19" s="107"/>
      <c r="FXA19" s="107"/>
      <c r="FXB19" s="107"/>
      <c r="FXC19" s="107"/>
      <c r="FXD19" s="107"/>
      <c r="FXE19" s="107"/>
      <c r="FXF19" s="107"/>
      <c r="FXG19" s="107"/>
      <c r="FXH19" s="107"/>
      <c r="FXI19" s="107"/>
      <c r="FXJ19" s="107"/>
      <c r="FXK19" s="107"/>
      <c r="FXL19" s="107"/>
      <c r="FXM19" s="107"/>
      <c r="FXN19" s="107"/>
      <c r="FXO19" s="107"/>
      <c r="FXP19" s="107"/>
      <c r="FXQ19" s="107"/>
      <c r="FXR19" s="107"/>
      <c r="FXS19" s="107"/>
      <c r="FXT19" s="107"/>
      <c r="FXU19" s="107"/>
      <c r="FXV19" s="107"/>
      <c r="FXW19" s="107"/>
      <c r="FXX19" s="107"/>
      <c r="FXY19" s="107"/>
      <c r="FXZ19" s="107"/>
      <c r="FYA19" s="107"/>
      <c r="FYB19" s="107"/>
      <c r="FYC19" s="107"/>
      <c r="FYD19" s="107"/>
      <c r="FYE19" s="107"/>
      <c r="FYF19" s="107"/>
      <c r="FYG19" s="107"/>
      <c r="FYH19" s="107"/>
      <c r="FYI19" s="107"/>
      <c r="FYJ19" s="107"/>
      <c r="FYK19" s="107"/>
      <c r="FYL19" s="107"/>
      <c r="FYM19" s="107"/>
      <c r="FYN19" s="107"/>
      <c r="FYO19" s="107"/>
      <c r="FYP19" s="107"/>
      <c r="FYQ19" s="107"/>
      <c r="FYR19" s="107"/>
      <c r="FYS19" s="107"/>
      <c r="FYT19" s="107"/>
      <c r="FYU19" s="107"/>
      <c r="FYV19" s="107"/>
      <c r="FYW19" s="107"/>
      <c r="FYX19" s="107"/>
      <c r="FYY19" s="107"/>
      <c r="FYZ19" s="107"/>
      <c r="FZA19" s="107"/>
      <c r="FZB19" s="107"/>
      <c r="FZC19" s="107"/>
      <c r="FZD19" s="107"/>
      <c r="FZE19" s="107"/>
      <c r="FZF19" s="107"/>
      <c r="FZG19" s="107"/>
      <c r="FZH19" s="107"/>
      <c r="FZI19" s="107"/>
      <c r="FZJ19" s="107"/>
      <c r="FZK19" s="107"/>
      <c r="FZL19" s="107"/>
      <c r="FZM19" s="107"/>
      <c r="FZN19" s="107"/>
      <c r="FZO19" s="107"/>
      <c r="FZP19" s="107"/>
      <c r="FZQ19" s="107"/>
      <c r="FZR19" s="107"/>
      <c r="FZS19" s="107"/>
      <c r="FZT19" s="107"/>
      <c r="FZU19" s="107"/>
      <c r="FZV19" s="107"/>
      <c r="FZW19" s="107"/>
      <c r="FZX19" s="107"/>
      <c r="FZY19" s="107"/>
      <c r="FZZ19" s="107"/>
      <c r="GAA19" s="107"/>
      <c r="GAB19" s="107"/>
      <c r="GAC19" s="107"/>
      <c r="GAD19" s="107"/>
      <c r="GAE19" s="107"/>
      <c r="GAF19" s="107"/>
      <c r="GAG19" s="107"/>
      <c r="GAH19" s="107"/>
      <c r="GAI19" s="107"/>
      <c r="GAJ19" s="107"/>
      <c r="GAK19" s="107"/>
      <c r="GAL19" s="107"/>
      <c r="GAM19" s="107"/>
      <c r="GAN19" s="107"/>
      <c r="GAO19" s="107"/>
      <c r="GAP19" s="107"/>
      <c r="GAQ19" s="107"/>
      <c r="GAR19" s="107"/>
      <c r="GAS19" s="107"/>
      <c r="GAT19" s="107"/>
      <c r="GAU19" s="107"/>
      <c r="GAV19" s="107"/>
      <c r="GAW19" s="107"/>
      <c r="GAX19" s="107"/>
      <c r="GAY19" s="107"/>
      <c r="GAZ19" s="107"/>
      <c r="GBA19" s="107"/>
      <c r="GBB19" s="107"/>
      <c r="GBC19" s="107"/>
      <c r="GBD19" s="107"/>
      <c r="GBE19" s="107"/>
      <c r="GBF19" s="107"/>
      <c r="GBG19" s="107"/>
      <c r="GBH19" s="107"/>
      <c r="GBI19" s="107"/>
      <c r="GBJ19" s="107"/>
      <c r="GBK19" s="107"/>
      <c r="GBL19" s="107"/>
      <c r="GBM19" s="107"/>
      <c r="GBN19" s="107"/>
      <c r="GBO19" s="107"/>
      <c r="GBP19" s="107"/>
      <c r="GBQ19" s="107"/>
      <c r="GBR19" s="107"/>
      <c r="GBS19" s="107"/>
      <c r="GBT19" s="107"/>
      <c r="GBU19" s="107"/>
      <c r="GBV19" s="107"/>
      <c r="GBW19" s="107"/>
      <c r="GBX19" s="107"/>
      <c r="GBY19" s="107"/>
      <c r="GBZ19" s="107"/>
      <c r="GCA19" s="107"/>
      <c r="GCB19" s="107"/>
      <c r="GCC19" s="107"/>
      <c r="GCD19" s="107"/>
      <c r="GCE19" s="107"/>
      <c r="GCF19" s="107"/>
      <c r="GCG19" s="107"/>
      <c r="GCH19" s="107"/>
      <c r="GCI19" s="107"/>
      <c r="GCJ19" s="107"/>
      <c r="GCK19" s="107"/>
      <c r="GCL19" s="107"/>
      <c r="GCM19" s="107"/>
      <c r="GCN19" s="107"/>
      <c r="GCO19" s="107"/>
      <c r="GCP19" s="107"/>
      <c r="GCQ19" s="107"/>
      <c r="GCR19" s="107"/>
      <c r="GCS19" s="107"/>
      <c r="GCT19" s="107"/>
      <c r="GCU19" s="107"/>
      <c r="GCV19" s="107"/>
      <c r="GCW19" s="107"/>
      <c r="GCX19" s="107"/>
      <c r="GCY19" s="107"/>
      <c r="GCZ19" s="107"/>
      <c r="GDA19" s="107"/>
      <c r="GDB19" s="107"/>
      <c r="GDC19" s="107"/>
      <c r="GDD19" s="107"/>
      <c r="GDE19" s="107"/>
      <c r="GDF19" s="107"/>
      <c r="GDG19" s="107"/>
      <c r="GDH19" s="107"/>
      <c r="GDI19" s="107"/>
      <c r="GDJ19" s="107"/>
      <c r="GDK19" s="107"/>
      <c r="GDL19" s="107"/>
      <c r="GDM19" s="107"/>
      <c r="GDN19" s="107"/>
      <c r="GDO19" s="107"/>
      <c r="GDP19" s="107"/>
      <c r="GDQ19" s="107"/>
      <c r="GDR19" s="107"/>
      <c r="GDS19" s="107"/>
      <c r="GDT19" s="107"/>
      <c r="GDU19" s="107"/>
      <c r="GDV19" s="107"/>
      <c r="GDW19" s="107"/>
      <c r="GDX19" s="107"/>
      <c r="GDY19" s="107"/>
      <c r="GDZ19" s="107"/>
      <c r="GEA19" s="107"/>
      <c r="GEB19" s="107"/>
      <c r="GEC19" s="107"/>
      <c r="GED19" s="107"/>
      <c r="GEE19" s="107"/>
      <c r="GEF19" s="107"/>
      <c r="GEG19" s="107"/>
      <c r="GEH19" s="107"/>
      <c r="GEI19" s="107"/>
      <c r="GEJ19" s="107"/>
      <c r="GEK19" s="107"/>
      <c r="GEL19" s="107"/>
      <c r="GEM19" s="107"/>
      <c r="GEN19" s="107"/>
      <c r="GEO19" s="107"/>
      <c r="GEP19" s="107"/>
      <c r="GEQ19" s="107"/>
      <c r="GER19" s="107"/>
      <c r="GES19" s="107"/>
      <c r="GET19" s="107"/>
      <c r="GEU19" s="107"/>
      <c r="GEV19" s="107"/>
      <c r="GEW19" s="107"/>
      <c r="GEX19" s="107"/>
      <c r="GEY19" s="107"/>
      <c r="GEZ19" s="107"/>
      <c r="GFA19" s="107"/>
      <c r="GFB19" s="107"/>
      <c r="GFC19" s="107"/>
      <c r="GFD19" s="107"/>
      <c r="GFE19" s="107"/>
      <c r="GFF19" s="107"/>
      <c r="GFG19" s="107"/>
      <c r="GFH19" s="107"/>
      <c r="GFI19" s="107"/>
      <c r="GFJ19" s="107"/>
      <c r="GFK19" s="107"/>
      <c r="GFL19" s="107"/>
      <c r="GFM19" s="107"/>
      <c r="GFN19" s="107"/>
      <c r="GFO19" s="107"/>
      <c r="GFP19" s="107"/>
      <c r="GFQ19" s="107"/>
      <c r="GFR19" s="107"/>
      <c r="GFS19" s="107"/>
      <c r="GFT19" s="107"/>
      <c r="GFU19" s="107"/>
      <c r="GFV19" s="107"/>
      <c r="GFW19" s="107"/>
      <c r="GFX19" s="107"/>
      <c r="GFY19" s="107"/>
      <c r="GFZ19" s="107"/>
      <c r="GGA19" s="107"/>
      <c r="GGB19" s="107"/>
      <c r="GGC19" s="107"/>
      <c r="GGD19" s="107"/>
      <c r="GGE19" s="107"/>
      <c r="GGF19" s="107"/>
      <c r="GGG19" s="107"/>
      <c r="GGH19" s="107"/>
      <c r="GGI19" s="107"/>
      <c r="GGJ19" s="107"/>
      <c r="GGK19" s="107"/>
      <c r="GGL19" s="107"/>
      <c r="GGM19" s="107"/>
      <c r="GGN19" s="107"/>
      <c r="GGO19" s="107"/>
      <c r="GGP19" s="107"/>
      <c r="GGQ19" s="107"/>
      <c r="GGR19" s="107"/>
      <c r="GGS19" s="107"/>
      <c r="GGT19" s="107"/>
      <c r="GGU19" s="107"/>
      <c r="GGV19" s="107"/>
      <c r="GGW19" s="107"/>
      <c r="GGX19" s="107"/>
      <c r="GGY19" s="107"/>
      <c r="GGZ19" s="107"/>
      <c r="GHA19" s="107"/>
      <c r="GHB19" s="107"/>
      <c r="GHC19" s="107"/>
      <c r="GHD19" s="107"/>
      <c r="GHE19" s="107"/>
      <c r="GHF19" s="107"/>
      <c r="GHG19" s="107"/>
      <c r="GHH19" s="107"/>
      <c r="GHI19" s="107"/>
      <c r="GHJ19" s="107"/>
      <c r="GHK19" s="107"/>
      <c r="GHL19" s="107"/>
      <c r="GHM19" s="107"/>
      <c r="GHN19" s="107"/>
      <c r="GHO19" s="107"/>
      <c r="GHP19" s="107"/>
      <c r="GHQ19" s="107"/>
      <c r="GHR19" s="107"/>
      <c r="GHS19" s="107"/>
      <c r="GHT19" s="107"/>
      <c r="GHU19" s="107"/>
      <c r="GHV19" s="107"/>
      <c r="GHW19" s="107"/>
      <c r="GHX19" s="107"/>
      <c r="GHY19" s="107"/>
      <c r="GHZ19" s="107"/>
      <c r="GIA19" s="107"/>
      <c r="GIB19" s="107"/>
      <c r="GIC19" s="107"/>
      <c r="GID19" s="107"/>
      <c r="GIE19" s="107"/>
      <c r="GIF19" s="107"/>
      <c r="GIG19" s="107"/>
      <c r="GIH19" s="107"/>
      <c r="GII19" s="107"/>
      <c r="GIJ19" s="107"/>
      <c r="GIK19" s="107"/>
      <c r="GIL19" s="107"/>
      <c r="GIM19" s="107"/>
      <c r="GIN19" s="107"/>
      <c r="GIO19" s="107"/>
      <c r="GIP19" s="107"/>
      <c r="GIQ19" s="107"/>
      <c r="GIR19" s="107"/>
      <c r="GIS19" s="107"/>
      <c r="GIT19" s="107"/>
      <c r="GIU19" s="107"/>
      <c r="GIV19" s="107"/>
      <c r="GIW19" s="107"/>
      <c r="GIX19" s="107"/>
      <c r="GIY19" s="107"/>
      <c r="GIZ19" s="107"/>
      <c r="GJA19" s="107"/>
      <c r="GJB19" s="107"/>
      <c r="GJC19" s="107"/>
      <c r="GJD19" s="107"/>
      <c r="GJE19" s="107"/>
      <c r="GJF19" s="107"/>
      <c r="GJG19" s="107"/>
      <c r="GJH19" s="107"/>
      <c r="GJI19" s="107"/>
      <c r="GJJ19" s="107"/>
      <c r="GJK19" s="107"/>
      <c r="GJL19" s="107"/>
      <c r="GJM19" s="107"/>
      <c r="GJN19" s="107"/>
      <c r="GJO19" s="107"/>
      <c r="GJP19" s="107"/>
      <c r="GJQ19" s="107"/>
      <c r="GJR19" s="107"/>
      <c r="GJS19" s="107"/>
      <c r="GJT19" s="107"/>
      <c r="GJU19" s="107"/>
      <c r="GJV19" s="107"/>
      <c r="GJW19" s="107"/>
      <c r="GJX19" s="107"/>
      <c r="GJY19" s="107"/>
      <c r="GJZ19" s="107"/>
      <c r="GKA19" s="107"/>
      <c r="GKB19" s="107"/>
      <c r="GKC19" s="107"/>
      <c r="GKD19" s="107"/>
      <c r="GKE19" s="107"/>
      <c r="GKF19" s="107"/>
      <c r="GKG19" s="107"/>
      <c r="GKH19" s="107"/>
      <c r="GKI19" s="107"/>
      <c r="GKJ19" s="107"/>
      <c r="GKK19" s="107"/>
      <c r="GKL19" s="107"/>
      <c r="GKM19" s="107"/>
      <c r="GKN19" s="107"/>
      <c r="GKO19" s="107"/>
      <c r="GKP19" s="107"/>
      <c r="GKQ19" s="107"/>
      <c r="GKR19" s="107"/>
      <c r="GKS19" s="107"/>
      <c r="GKT19" s="107"/>
      <c r="GKU19" s="107"/>
      <c r="GKV19" s="107"/>
      <c r="GKW19" s="107"/>
      <c r="GKX19" s="107"/>
      <c r="GKY19" s="107"/>
      <c r="GKZ19" s="107"/>
      <c r="GLA19" s="107"/>
      <c r="GLB19" s="107"/>
      <c r="GLC19" s="107"/>
      <c r="GLD19" s="107"/>
      <c r="GLE19" s="107"/>
      <c r="GLF19" s="107"/>
      <c r="GLG19" s="107"/>
      <c r="GLH19" s="107"/>
      <c r="GLI19" s="107"/>
      <c r="GLJ19" s="107"/>
      <c r="GLK19" s="107"/>
      <c r="GLL19" s="107"/>
      <c r="GLM19" s="107"/>
      <c r="GLN19" s="107"/>
      <c r="GLO19" s="107"/>
      <c r="GLP19" s="107"/>
      <c r="GLQ19" s="107"/>
      <c r="GLR19" s="107"/>
      <c r="GLS19" s="107"/>
      <c r="GLT19" s="107"/>
      <c r="GLU19" s="107"/>
      <c r="GLV19" s="107"/>
      <c r="GLW19" s="107"/>
      <c r="GLX19" s="107"/>
      <c r="GLY19" s="107"/>
      <c r="GLZ19" s="107"/>
      <c r="GMA19" s="107"/>
      <c r="GMB19" s="107"/>
      <c r="GMC19" s="107"/>
      <c r="GMD19" s="107"/>
      <c r="GME19" s="107"/>
      <c r="GMF19" s="107"/>
      <c r="GMG19" s="107"/>
      <c r="GMH19" s="107"/>
      <c r="GMI19" s="107"/>
      <c r="GMJ19" s="107"/>
      <c r="GMK19" s="107"/>
      <c r="GML19" s="107"/>
      <c r="GMM19" s="107"/>
      <c r="GMN19" s="107"/>
      <c r="GMO19" s="107"/>
      <c r="GMP19" s="107"/>
      <c r="GMQ19" s="107"/>
      <c r="GMR19" s="107"/>
      <c r="GMS19" s="107"/>
      <c r="GMT19" s="107"/>
      <c r="GMU19" s="107"/>
      <c r="GMV19" s="107"/>
      <c r="GMW19" s="107"/>
      <c r="GMX19" s="107"/>
      <c r="GMY19" s="107"/>
      <c r="GMZ19" s="107"/>
      <c r="GNA19" s="107"/>
      <c r="GNB19" s="107"/>
      <c r="GNC19" s="107"/>
      <c r="GND19" s="107"/>
      <c r="GNE19" s="107"/>
      <c r="GNF19" s="107"/>
      <c r="GNG19" s="107"/>
      <c r="GNH19" s="107"/>
      <c r="GNI19" s="107"/>
      <c r="GNJ19" s="107"/>
      <c r="GNK19" s="107"/>
      <c r="GNL19" s="107"/>
      <c r="GNM19" s="107"/>
      <c r="GNN19" s="107"/>
      <c r="GNO19" s="107"/>
      <c r="GNP19" s="107"/>
      <c r="GNQ19" s="107"/>
      <c r="GNR19" s="107"/>
      <c r="GNS19" s="107"/>
      <c r="GNT19" s="107"/>
      <c r="GNU19" s="107"/>
      <c r="GNV19" s="107"/>
      <c r="GNW19" s="107"/>
      <c r="GNX19" s="107"/>
      <c r="GNY19" s="107"/>
      <c r="GNZ19" s="107"/>
      <c r="GOA19" s="107"/>
      <c r="GOB19" s="107"/>
      <c r="GOC19" s="107"/>
      <c r="GOD19" s="107"/>
      <c r="GOE19" s="107"/>
      <c r="GOF19" s="107"/>
      <c r="GOG19" s="107"/>
      <c r="GOH19" s="107"/>
      <c r="GOI19" s="107"/>
      <c r="GOJ19" s="107"/>
      <c r="GOK19" s="107"/>
      <c r="GOL19" s="107"/>
      <c r="GOM19" s="107"/>
      <c r="GON19" s="107"/>
      <c r="GOO19" s="107"/>
      <c r="GOP19" s="107"/>
      <c r="GOQ19" s="107"/>
      <c r="GOR19" s="107"/>
      <c r="GOS19" s="107"/>
      <c r="GOT19" s="107"/>
      <c r="GOU19" s="107"/>
      <c r="GOV19" s="107"/>
      <c r="GOW19" s="107"/>
      <c r="GOX19" s="107"/>
      <c r="GOY19" s="107"/>
      <c r="GOZ19" s="107"/>
      <c r="GPA19" s="107"/>
      <c r="GPB19" s="107"/>
      <c r="GPC19" s="107"/>
      <c r="GPD19" s="107"/>
      <c r="GPE19" s="107"/>
      <c r="GPF19" s="107"/>
      <c r="GPG19" s="107"/>
      <c r="GPH19" s="107"/>
      <c r="GPI19" s="107"/>
      <c r="GPJ19" s="107"/>
      <c r="GPK19" s="107"/>
      <c r="GPL19" s="107"/>
      <c r="GPM19" s="107"/>
      <c r="GPN19" s="107"/>
      <c r="GPO19" s="107"/>
      <c r="GPP19" s="107"/>
      <c r="GPQ19" s="107"/>
      <c r="GPR19" s="107"/>
      <c r="GPS19" s="107"/>
      <c r="GPT19" s="107"/>
      <c r="GPU19" s="107"/>
      <c r="GPV19" s="107"/>
      <c r="GPW19" s="107"/>
      <c r="GPX19" s="107"/>
      <c r="GPY19" s="107"/>
      <c r="GPZ19" s="107"/>
      <c r="GQA19" s="107"/>
      <c r="GQB19" s="107"/>
      <c r="GQC19" s="107"/>
      <c r="GQD19" s="107"/>
      <c r="GQE19" s="107"/>
      <c r="GQF19" s="107"/>
      <c r="GQG19" s="107"/>
      <c r="GQH19" s="107"/>
      <c r="GQI19" s="107"/>
      <c r="GQJ19" s="107"/>
      <c r="GQK19" s="107"/>
      <c r="GQL19" s="107"/>
      <c r="GQM19" s="107"/>
      <c r="GQN19" s="107"/>
      <c r="GQO19" s="107"/>
      <c r="GQP19" s="107"/>
      <c r="GQQ19" s="107"/>
      <c r="GQR19" s="107"/>
      <c r="GQS19" s="107"/>
      <c r="GQT19" s="107"/>
      <c r="GQU19" s="107"/>
      <c r="GQV19" s="107"/>
      <c r="GQW19" s="107"/>
      <c r="GQX19" s="107"/>
      <c r="GQY19" s="107"/>
      <c r="GQZ19" s="107"/>
      <c r="GRA19" s="107"/>
      <c r="GRB19" s="107"/>
      <c r="GRC19" s="107"/>
      <c r="GRD19" s="107"/>
      <c r="GRE19" s="107"/>
      <c r="GRF19" s="107"/>
      <c r="GRG19" s="107"/>
      <c r="GRH19" s="107"/>
      <c r="GRI19" s="107"/>
      <c r="GRJ19" s="107"/>
      <c r="GRK19" s="107"/>
      <c r="GRL19" s="107"/>
      <c r="GRM19" s="107"/>
      <c r="GRN19" s="107"/>
      <c r="GRO19" s="107"/>
      <c r="GRP19" s="107"/>
      <c r="GRQ19" s="107"/>
      <c r="GRR19" s="107"/>
      <c r="GRS19" s="107"/>
      <c r="GRT19" s="107"/>
      <c r="GRU19" s="107"/>
      <c r="GRV19" s="107"/>
      <c r="GRW19" s="107"/>
      <c r="GRX19" s="107"/>
      <c r="GRY19" s="107"/>
      <c r="GRZ19" s="107"/>
      <c r="GSA19" s="107"/>
      <c r="GSB19" s="107"/>
      <c r="GSC19" s="107"/>
      <c r="GSD19" s="107"/>
      <c r="GSE19" s="107"/>
      <c r="GSF19" s="107"/>
      <c r="GSG19" s="107"/>
      <c r="GSH19" s="107"/>
      <c r="GSI19" s="107"/>
      <c r="GSJ19" s="107"/>
      <c r="GSK19" s="107"/>
      <c r="GSL19" s="107"/>
      <c r="GSM19" s="107"/>
      <c r="GSN19" s="107"/>
      <c r="GSO19" s="107"/>
      <c r="GSP19" s="107"/>
      <c r="GSQ19" s="107"/>
      <c r="GSR19" s="107"/>
      <c r="GSS19" s="107"/>
      <c r="GST19" s="107"/>
      <c r="GSU19" s="107"/>
      <c r="GSV19" s="107"/>
      <c r="GSW19" s="107"/>
      <c r="GSX19" s="107"/>
      <c r="GSY19" s="107"/>
      <c r="GSZ19" s="107"/>
      <c r="GTA19" s="107"/>
      <c r="GTB19" s="107"/>
      <c r="GTC19" s="107"/>
      <c r="GTD19" s="107"/>
      <c r="GTE19" s="107"/>
      <c r="GTF19" s="107"/>
      <c r="GTG19" s="107"/>
      <c r="GTH19" s="107"/>
      <c r="GTI19" s="107"/>
      <c r="GTJ19" s="107"/>
      <c r="GTK19" s="107"/>
      <c r="GTL19" s="107"/>
      <c r="GTM19" s="107"/>
      <c r="GTN19" s="107"/>
      <c r="GTO19" s="107"/>
      <c r="GTP19" s="107"/>
      <c r="GTQ19" s="107"/>
      <c r="GTR19" s="107"/>
      <c r="GTS19" s="107"/>
      <c r="GTT19" s="107"/>
      <c r="GTU19" s="107"/>
      <c r="GTV19" s="107"/>
      <c r="GTW19" s="107"/>
      <c r="GTX19" s="107"/>
      <c r="GTY19" s="107"/>
      <c r="GTZ19" s="107"/>
      <c r="GUA19" s="107"/>
      <c r="GUB19" s="107"/>
      <c r="GUC19" s="107"/>
      <c r="GUD19" s="107"/>
      <c r="GUE19" s="107"/>
      <c r="GUF19" s="107"/>
      <c r="GUG19" s="107"/>
      <c r="GUH19" s="107"/>
      <c r="GUI19" s="107"/>
      <c r="GUJ19" s="107"/>
      <c r="GUK19" s="107"/>
      <c r="GUL19" s="107"/>
      <c r="GUM19" s="107"/>
      <c r="GUN19" s="107"/>
      <c r="GUO19" s="107"/>
      <c r="GUP19" s="107"/>
      <c r="GUQ19" s="107"/>
      <c r="GUR19" s="107"/>
      <c r="GUS19" s="107"/>
      <c r="GUT19" s="107"/>
      <c r="GUU19" s="107"/>
      <c r="GUV19" s="107"/>
      <c r="GUW19" s="107"/>
      <c r="GUX19" s="107"/>
      <c r="GUY19" s="107"/>
      <c r="GUZ19" s="107"/>
      <c r="GVA19" s="107"/>
      <c r="GVB19" s="107"/>
      <c r="GVC19" s="107"/>
      <c r="GVD19" s="107"/>
      <c r="GVE19" s="107"/>
      <c r="GVF19" s="107"/>
      <c r="GVG19" s="107"/>
      <c r="GVH19" s="107"/>
      <c r="GVI19" s="107"/>
      <c r="GVJ19" s="107"/>
      <c r="GVK19" s="107"/>
      <c r="GVL19" s="107"/>
      <c r="GVM19" s="107"/>
      <c r="GVN19" s="107"/>
      <c r="GVO19" s="107"/>
      <c r="GVP19" s="107"/>
      <c r="GVQ19" s="107"/>
      <c r="GVR19" s="107"/>
      <c r="GVS19" s="107"/>
      <c r="GVT19" s="107"/>
      <c r="GVU19" s="107"/>
      <c r="GVV19" s="107"/>
      <c r="GVW19" s="107"/>
      <c r="GVX19" s="107"/>
      <c r="GVY19" s="107"/>
      <c r="GVZ19" s="107"/>
      <c r="GWA19" s="107"/>
      <c r="GWB19" s="107"/>
      <c r="GWC19" s="107"/>
      <c r="GWD19" s="107"/>
      <c r="GWE19" s="107"/>
      <c r="GWF19" s="107"/>
      <c r="GWG19" s="107"/>
      <c r="GWH19" s="107"/>
      <c r="GWI19" s="107"/>
      <c r="GWJ19" s="107"/>
      <c r="GWK19" s="107"/>
      <c r="GWL19" s="107"/>
      <c r="GWM19" s="107"/>
      <c r="GWN19" s="107"/>
      <c r="GWO19" s="107"/>
      <c r="GWP19" s="107"/>
      <c r="GWQ19" s="107"/>
      <c r="GWR19" s="107"/>
      <c r="GWS19" s="107"/>
      <c r="GWT19" s="107"/>
      <c r="GWU19" s="107"/>
      <c r="GWV19" s="107"/>
      <c r="GWW19" s="107"/>
      <c r="GWX19" s="107"/>
      <c r="GWY19" s="107"/>
      <c r="GWZ19" s="107"/>
      <c r="GXA19" s="107"/>
      <c r="GXB19" s="107"/>
      <c r="GXC19" s="107"/>
      <c r="GXD19" s="107"/>
      <c r="GXE19" s="107"/>
      <c r="GXF19" s="107"/>
      <c r="GXG19" s="107"/>
      <c r="GXH19" s="107"/>
      <c r="GXI19" s="107"/>
      <c r="GXJ19" s="107"/>
      <c r="GXK19" s="107"/>
      <c r="GXL19" s="107"/>
      <c r="GXM19" s="107"/>
      <c r="GXN19" s="107"/>
      <c r="GXO19" s="107"/>
      <c r="GXP19" s="107"/>
      <c r="GXQ19" s="107"/>
      <c r="GXR19" s="107"/>
      <c r="GXS19" s="107"/>
      <c r="GXT19" s="107"/>
      <c r="GXU19" s="107"/>
      <c r="GXV19" s="107"/>
      <c r="GXW19" s="107"/>
      <c r="GXX19" s="107"/>
      <c r="GXY19" s="107"/>
      <c r="GXZ19" s="107"/>
      <c r="GYA19" s="107"/>
      <c r="GYB19" s="107"/>
      <c r="GYC19" s="107"/>
      <c r="GYD19" s="107"/>
      <c r="GYE19" s="107"/>
      <c r="GYF19" s="107"/>
      <c r="GYG19" s="107"/>
      <c r="GYH19" s="107"/>
      <c r="GYI19" s="107"/>
      <c r="GYJ19" s="107"/>
      <c r="GYK19" s="107"/>
      <c r="GYL19" s="107"/>
      <c r="GYM19" s="107"/>
      <c r="GYN19" s="107"/>
      <c r="GYO19" s="107"/>
      <c r="GYP19" s="107"/>
      <c r="GYQ19" s="107"/>
      <c r="GYR19" s="107"/>
      <c r="GYS19" s="107"/>
      <c r="GYT19" s="107"/>
      <c r="GYU19" s="107"/>
      <c r="GYV19" s="107"/>
      <c r="GYW19" s="107"/>
      <c r="GYX19" s="107"/>
      <c r="GYY19" s="107"/>
      <c r="GYZ19" s="107"/>
      <c r="GZA19" s="107"/>
      <c r="GZB19" s="107"/>
      <c r="GZC19" s="107"/>
      <c r="GZD19" s="107"/>
      <c r="GZE19" s="107"/>
      <c r="GZF19" s="107"/>
      <c r="GZG19" s="107"/>
      <c r="GZH19" s="107"/>
      <c r="GZI19" s="107"/>
      <c r="GZJ19" s="107"/>
      <c r="GZK19" s="107"/>
      <c r="GZL19" s="107"/>
      <c r="GZM19" s="107"/>
      <c r="GZN19" s="107"/>
      <c r="GZO19" s="107"/>
      <c r="GZP19" s="107"/>
      <c r="GZQ19" s="107"/>
      <c r="GZR19" s="107"/>
      <c r="GZS19" s="107"/>
      <c r="GZT19" s="107"/>
      <c r="GZU19" s="107"/>
      <c r="GZV19" s="107"/>
      <c r="GZW19" s="107"/>
      <c r="GZX19" s="107"/>
      <c r="GZY19" s="107"/>
      <c r="GZZ19" s="107"/>
      <c r="HAA19" s="107"/>
      <c r="HAB19" s="107"/>
      <c r="HAC19" s="107"/>
      <c r="HAD19" s="107"/>
      <c r="HAE19" s="107"/>
      <c r="HAF19" s="107"/>
      <c r="HAG19" s="107"/>
      <c r="HAH19" s="107"/>
      <c r="HAI19" s="107"/>
      <c r="HAJ19" s="107"/>
      <c r="HAK19" s="107"/>
      <c r="HAL19" s="107"/>
      <c r="HAM19" s="107"/>
      <c r="HAN19" s="107"/>
      <c r="HAO19" s="107"/>
      <c r="HAP19" s="107"/>
      <c r="HAQ19" s="107"/>
      <c r="HAR19" s="107"/>
      <c r="HAS19" s="107"/>
      <c r="HAT19" s="107"/>
      <c r="HAU19" s="107"/>
      <c r="HAV19" s="107"/>
      <c r="HAW19" s="107"/>
      <c r="HAX19" s="107"/>
      <c r="HAY19" s="107"/>
      <c r="HAZ19" s="107"/>
      <c r="HBA19" s="107"/>
      <c r="HBB19" s="107"/>
      <c r="HBC19" s="107"/>
      <c r="HBD19" s="107"/>
      <c r="HBE19" s="107"/>
      <c r="HBF19" s="107"/>
      <c r="HBG19" s="107"/>
      <c r="HBH19" s="107"/>
      <c r="HBI19" s="107"/>
      <c r="HBJ19" s="107"/>
      <c r="HBK19" s="107"/>
      <c r="HBL19" s="107"/>
      <c r="HBM19" s="107"/>
      <c r="HBN19" s="107"/>
      <c r="HBO19" s="107"/>
      <c r="HBP19" s="107"/>
      <c r="HBQ19" s="107"/>
      <c r="HBR19" s="107"/>
      <c r="HBS19" s="107"/>
      <c r="HBT19" s="107"/>
      <c r="HBU19" s="107"/>
      <c r="HBV19" s="107"/>
      <c r="HBW19" s="107"/>
      <c r="HBX19" s="107"/>
      <c r="HBY19" s="107"/>
      <c r="HBZ19" s="107"/>
      <c r="HCA19" s="107"/>
      <c r="HCB19" s="107"/>
      <c r="HCC19" s="107"/>
      <c r="HCD19" s="107"/>
      <c r="HCE19" s="107"/>
      <c r="HCF19" s="107"/>
      <c r="HCG19" s="107"/>
      <c r="HCH19" s="107"/>
      <c r="HCI19" s="107"/>
      <c r="HCJ19" s="107"/>
      <c r="HCK19" s="107"/>
      <c r="HCL19" s="107"/>
      <c r="HCM19" s="107"/>
      <c r="HCN19" s="107"/>
      <c r="HCO19" s="107"/>
      <c r="HCP19" s="107"/>
      <c r="HCQ19" s="107"/>
      <c r="HCR19" s="107"/>
      <c r="HCS19" s="107"/>
      <c r="HCT19" s="107"/>
      <c r="HCU19" s="107"/>
      <c r="HCV19" s="107"/>
      <c r="HCW19" s="107"/>
      <c r="HCX19" s="107"/>
      <c r="HCY19" s="107"/>
      <c r="HCZ19" s="107"/>
      <c r="HDA19" s="107"/>
      <c r="HDB19" s="107"/>
      <c r="HDC19" s="107"/>
      <c r="HDD19" s="107"/>
      <c r="HDE19" s="107"/>
      <c r="HDF19" s="107"/>
      <c r="HDG19" s="107"/>
      <c r="HDH19" s="107"/>
      <c r="HDI19" s="107"/>
      <c r="HDJ19" s="107"/>
      <c r="HDK19" s="107"/>
      <c r="HDL19" s="107"/>
      <c r="HDM19" s="107"/>
      <c r="HDN19" s="107"/>
      <c r="HDO19" s="107"/>
      <c r="HDP19" s="107"/>
      <c r="HDQ19" s="107"/>
      <c r="HDR19" s="107"/>
      <c r="HDS19" s="107"/>
      <c r="HDT19" s="107"/>
      <c r="HDU19" s="107"/>
      <c r="HDV19" s="107"/>
      <c r="HDW19" s="107"/>
      <c r="HDX19" s="107"/>
      <c r="HDY19" s="107"/>
      <c r="HDZ19" s="107"/>
      <c r="HEA19" s="107"/>
      <c r="HEB19" s="107"/>
      <c r="HEC19" s="107"/>
      <c r="HED19" s="107"/>
      <c r="HEE19" s="107"/>
      <c r="HEF19" s="107"/>
      <c r="HEG19" s="107"/>
      <c r="HEH19" s="107"/>
      <c r="HEI19" s="107"/>
      <c r="HEJ19" s="107"/>
      <c r="HEK19" s="107"/>
      <c r="HEL19" s="107"/>
      <c r="HEM19" s="107"/>
      <c r="HEN19" s="107"/>
      <c r="HEO19" s="107"/>
      <c r="HEP19" s="107"/>
      <c r="HEQ19" s="107"/>
      <c r="HER19" s="107"/>
      <c r="HES19" s="107"/>
      <c r="HET19" s="107"/>
      <c r="HEU19" s="107"/>
      <c r="HEV19" s="107"/>
      <c r="HEW19" s="107"/>
      <c r="HEX19" s="107"/>
      <c r="HEY19" s="107"/>
      <c r="HEZ19" s="107"/>
      <c r="HFA19" s="107"/>
      <c r="HFB19" s="107"/>
      <c r="HFC19" s="107"/>
      <c r="HFD19" s="107"/>
      <c r="HFE19" s="107"/>
      <c r="HFF19" s="107"/>
      <c r="HFG19" s="107"/>
      <c r="HFH19" s="107"/>
      <c r="HFI19" s="107"/>
      <c r="HFJ19" s="107"/>
      <c r="HFK19" s="107"/>
      <c r="HFL19" s="107"/>
      <c r="HFM19" s="107"/>
      <c r="HFN19" s="107"/>
      <c r="HFO19" s="107"/>
      <c r="HFP19" s="107"/>
      <c r="HFQ19" s="107"/>
      <c r="HFR19" s="107"/>
      <c r="HFS19" s="107"/>
      <c r="HFT19" s="107"/>
      <c r="HFU19" s="107"/>
      <c r="HFV19" s="107"/>
      <c r="HFW19" s="107"/>
      <c r="HFX19" s="107"/>
      <c r="HFY19" s="107"/>
      <c r="HFZ19" s="107"/>
      <c r="HGA19" s="107"/>
      <c r="HGB19" s="107"/>
      <c r="HGC19" s="107"/>
      <c r="HGD19" s="107"/>
      <c r="HGE19" s="107"/>
      <c r="HGF19" s="107"/>
      <c r="HGG19" s="107"/>
      <c r="HGH19" s="107"/>
      <c r="HGI19" s="107"/>
      <c r="HGJ19" s="107"/>
      <c r="HGK19" s="107"/>
      <c r="HGL19" s="107"/>
      <c r="HGM19" s="107"/>
      <c r="HGN19" s="107"/>
      <c r="HGO19" s="107"/>
      <c r="HGP19" s="107"/>
      <c r="HGQ19" s="107"/>
      <c r="HGR19" s="107"/>
      <c r="HGS19" s="107"/>
      <c r="HGT19" s="107"/>
      <c r="HGU19" s="107"/>
      <c r="HGV19" s="107"/>
      <c r="HGW19" s="107"/>
      <c r="HGX19" s="107"/>
      <c r="HGY19" s="107"/>
      <c r="HGZ19" s="107"/>
      <c r="HHA19" s="107"/>
      <c r="HHB19" s="107"/>
      <c r="HHC19" s="107"/>
      <c r="HHD19" s="107"/>
      <c r="HHE19" s="107"/>
      <c r="HHF19" s="107"/>
      <c r="HHG19" s="107"/>
      <c r="HHH19" s="107"/>
      <c r="HHI19" s="107"/>
      <c r="HHJ19" s="107"/>
      <c r="HHK19" s="107"/>
      <c r="HHL19" s="107"/>
      <c r="HHM19" s="107"/>
      <c r="HHN19" s="107"/>
      <c r="HHO19" s="107"/>
      <c r="HHP19" s="107"/>
      <c r="HHQ19" s="107"/>
      <c r="HHR19" s="107"/>
      <c r="HHS19" s="107"/>
      <c r="HHT19" s="107"/>
      <c r="HHU19" s="107"/>
      <c r="HHV19" s="107"/>
      <c r="HHW19" s="107"/>
      <c r="HHX19" s="107"/>
      <c r="HHY19" s="107"/>
      <c r="HHZ19" s="107"/>
      <c r="HIA19" s="107"/>
      <c r="HIB19" s="107"/>
      <c r="HIC19" s="107"/>
      <c r="HID19" s="107"/>
      <c r="HIE19" s="107"/>
      <c r="HIF19" s="107"/>
      <c r="HIG19" s="107"/>
      <c r="HIH19" s="107"/>
      <c r="HII19" s="107"/>
      <c r="HIJ19" s="107"/>
      <c r="HIK19" s="107"/>
      <c r="HIL19" s="107"/>
      <c r="HIM19" s="107"/>
      <c r="HIN19" s="107"/>
      <c r="HIO19" s="107"/>
      <c r="HIP19" s="107"/>
      <c r="HIQ19" s="107"/>
      <c r="HIR19" s="107"/>
      <c r="HIS19" s="107"/>
      <c r="HIT19" s="107"/>
      <c r="HIU19" s="107"/>
      <c r="HIV19" s="107"/>
      <c r="HIW19" s="107"/>
      <c r="HIX19" s="107"/>
      <c r="HIY19" s="107"/>
      <c r="HIZ19" s="107"/>
      <c r="HJA19" s="107"/>
      <c r="HJB19" s="107"/>
      <c r="HJC19" s="107"/>
      <c r="HJD19" s="107"/>
      <c r="HJE19" s="107"/>
      <c r="HJF19" s="107"/>
      <c r="HJG19" s="107"/>
      <c r="HJH19" s="107"/>
      <c r="HJI19" s="107"/>
      <c r="HJJ19" s="107"/>
      <c r="HJK19" s="107"/>
      <c r="HJL19" s="107"/>
      <c r="HJM19" s="107"/>
      <c r="HJN19" s="107"/>
      <c r="HJO19" s="107"/>
      <c r="HJP19" s="107"/>
      <c r="HJQ19" s="107"/>
      <c r="HJR19" s="107"/>
      <c r="HJS19" s="107"/>
      <c r="HJT19" s="107"/>
      <c r="HJU19" s="107"/>
      <c r="HJV19" s="107"/>
      <c r="HJW19" s="107"/>
      <c r="HJX19" s="107"/>
      <c r="HJY19" s="107"/>
      <c r="HJZ19" s="107"/>
      <c r="HKA19" s="107"/>
      <c r="HKB19" s="107"/>
      <c r="HKC19" s="107"/>
      <c r="HKD19" s="107"/>
      <c r="HKE19" s="107"/>
      <c r="HKF19" s="107"/>
      <c r="HKG19" s="107"/>
      <c r="HKH19" s="107"/>
      <c r="HKI19" s="107"/>
      <c r="HKJ19" s="107"/>
      <c r="HKK19" s="107"/>
      <c r="HKL19" s="107"/>
      <c r="HKM19" s="107"/>
      <c r="HKN19" s="107"/>
      <c r="HKO19" s="107"/>
      <c r="HKP19" s="107"/>
      <c r="HKQ19" s="107"/>
      <c r="HKR19" s="107"/>
      <c r="HKS19" s="107"/>
      <c r="HKT19" s="107"/>
      <c r="HKU19" s="107"/>
      <c r="HKV19" s="107"/>
      <c r="HKW19" s="107"/>
      <c r="HKX19" s="107"/>
      <c r="HKY19" s="107"/>
      <c r="HKZ19" s="107"/>
      <c r="HLA19" s="107"/>
      <c r="HLB19" s="107"/>
      <c r="HLC19" s="107"/>
      <c r="HLD19" s="107"/>
      <c r="HLE19" s="107"/>
      <c r="HLF19" s="107"/>
      <c r="HLG19" s="107"/>
      <c r="HLH19" s="107"/>
      <c r="HLI19" s="107"/>
      <c r="HLJ19" s="107"/>
      <c r="HLK19" s="107"/>
      <c r="HLL19" s="107"/>
      <c r="HLM19" s="107"/>
      <c r="HLN19" s="107"/>
      <c r="HLO19" s="107"/>
      <c r="HLP19" s="107"/>
      <c r="HLQ19" s="107"/>
      <c r="HLR19" s="107"/>
      <c r="HLS19" s="107"/>
      <c r="HLT19" s="107"/>
      <c r="HLU19" s="107"/>
      <c r="HLV19" s="107"/>
      <c r="HLW19" s="107"/>
      <c r="HLX19" s="107"/>
      <c r="HLY19" s="107"/>
      <c r="HLZ19" s="107"/>
      <c r="HMA19" s="107"/>
      <c r="HMB19" s="107"/>
      <c r="HMC19" s="107"/>
      <c r="HMD19" s="107"/>
      <c r="HME19" s="107"/>
      <c r="HMF19" s="107"/>
      <c r="HMG19" s="107"/>
      <c r="HMH19" s="107"/>
      <c r="HMI19" s="107"/>
      <c r="HMJ19" s="107"/>
      <c r="HMK19" s="107"/>
      <c r="HML19" s="107"/>
      <c r="HMM19" s="107"/>
      <c r="HMN19" s="107"/>
      <c r="HMO19" s="107"/>
      <c r="HMP19" s="107"/>
      <c r="HMQ19" s="107"/>
      <c r="HMR19" s="107"/>
      <c r="HMS19" s="107"/>
      <c r="HMT19" s="107"/>
      <c r="HMU19" s="107"/>
      <c r="HMV19" s="107"/>
      <c r="HMW19" s="107"/>
      <c r="HMX19" s="107"/>
      <c r="HMY19" s="107"/>
      <c r="HMZ19" s="107"/>
      <c r="HNA19" s="107"/>
      <c r="HNB19" s="107"/>
      <c r="HNC19" s="107"/>
      <c r="HND19" s="107"/>
      <c r="HNE19" s="107"/>
      <c r="HNF19" s="107"/>
      <c r="HNG19" s="107"/>
      <c r="HNH19" s="107"/>
      <c r="HNI19" s="107"/>
      <c r="HNJ19" s="107"/>
      <c r="HNK19" s="107"/>
      <c r="HNL19" s="107"/>
      <c r="HNM19" s="107"/>
      <c r="HNN19" s="107"/>
      <c r="HNO19" s="107"/>
      <c r="HNP19" s="107"/>
      <c r="HNQ19" s="107"/>
      <c r="HNR19" s="107"/>
      <c r="HNS19" s="107"/>
      <c r="HNT19" s="107"/>
      <c r="HNU19" s="107"/>
      <c r="HNV19" s="107"/>
      <c r="HNW19" s="107"/>
      <c r="HNX19" s="107"/>
      <c r="HNY19" s="107"/>
      <c r="HNZ19" s="107"/>
      <c r="HOA19" s="107"/>
      <c r="HOB19" s="107"/>
      <c r="HOC19" s="107"/>
      <c r="HOD19" s="107"/>
      <c r="HOE19" s="107"/>
      <c r="HOF19" s="107"/>
      <c r="HOG19" s="107"/>
      <c r="HOH19" s="107"/>
      <c r="HOI19" s="107"/>
      <c r="HOJ19" s="107"/>
      <c r="HOK19" s="107"/>
      <c r="HOL19" s="107"/>
      <c r="HOM19" s="107"/>
      <c r="HON19" s="107"/>
      <c r="HOO19" s="107"/>
      <c r="HOP19" s="107"/>
      <c r="HOQ19" s="107"/>
      <c r="HOR19" s="107"/>
      <c r="HOS19" s="107"/>
      <c r="HOT19" s="107"/>
      <c r="HOU19" s="107"/>
      <c r="HOV19" s="107"/>
      <c r="HOW19" s="107"/>
      <c r="HOX19" s="107"/>
      <c r="HOY19" s="107"/>
      <c r="HOZ19" s="107"/>
      <c r="HPA19" s="107"/>
      <c r="HPB19" s="107"/>
      <c r="HPC19" s="107"/>
      <c r="HPD19" s="107"/>
      <c r="HPE19" s="107"/>
      <c r="HPF19" s="107"/>
      <c r="HPG19" s="107"/>
      <c r="HPH19" s="107"/>
      <c r="HPI19" s="107"/>
      <c r="HPJ19" s="107"/>
      <c r="HPK19" s="107"/>
      <c r="HPL19" s="107"/>
      <c r="HPM19" s="107"/>
      <c r="HPN19" s="107"/>
      <c r="HPO19" s="107"/>
      <c r="HPP19" s="107"/>
      <c r="HPQ19" s="107"/>
      <c r="HPR19" s="107"/>
      <c r="HPS19" s="107"/>
      <c r="HPT19" s="107"/>
      <c r="HPU19" s="107"/>
      <c r="HPV19" s="107"/>
      <c r="HPW19" s="107"/>
      <c r="HPX19" s="107"/>
      <c r="HPY19" s="107"/>
      <c r="HPZ19" s="107"/>
      <c r="HQA19" s="107"/>
      <c r="HQB19" s="107"/>
      <c r="HQC19" s="107"/>
      <c r="HQD19" s="107"/>
      <c r="HQE19" s="107"/>
      <c r="HQF19" s="107"/>
      <c r="HQG19" s="107"/>
      <c r="HQH19" s="107"/>
      <c r="HQI19" s="107"/>
      <c r="HQJ19" s="107"/>
      <c r="HQK19" s="107"/>
      <c r="HQL19" s="107"/>
      <c r="HQM19" s="107"/>
      <c r="HQN19" s="107"/>
      <c r="HQO19" s="107"/>
      <c r="HQP19" s="107"/>
      <c r="HQQ19" s="107"/>
      <c r="HQR19" s="107"/>
      <c r="HQS19" s="107"/>
      <c r="HQT19" s="107"/>
      <c r="HQU19" s="107"/>
      <c r="HQV19" s="107"/>
      <c r="HQW19" s="107"/>
      <c r="HQX19" s="107"/>
      <c r="HQY19" s="107"/>
      <c r="HQZ19" s="107"/>
      <c r="HRA19" s="107"/>
      <c r="HRB19" s="107"/>
      <c r="HRC19" s="107"/>
      <c r="HRD19" s="107"/>
      <c r="HRE19" s="107"/>
      <c r="HRF19" s="107"/>
      <c r="HRG19" s="107"/>
      <c r="HRH19" s="107"/>
      <c r="HRI19" s="107"/>
      <c r="HRJ19" s="107"/>
      <c r="HRK19" s="107"/>
      <c r="HRL19" s="107"/>
      <c r="HRM19" s="107"/>
      <c r="HRN19" s="107"/>
      <c r="HRO19" s="107"/>
      <c r="HRP19" s="107"/>
      <c r="HRQ19" s="107"/>
      <c r="HRR19" s="107"/>
      <c r="HRS19" s="107"/>
      <c r="HRT19" s="107"/>
      <c r="HRU19" s="107"/>
      <c r="HRV19" s="107"/>
      <c r="HRW19" s="107"/>
      <c r="HRX19" s="107"/>
      <c r="HRY19" s="107"/>
      <c r="HRZ19" s="107"/>
      <c r="HSA19" s="107"/>
      <c r="HSB19" s="107"/>
      <c r="HSC19" s="107"/>
      <c r="HSD19" s="107"/>
      <c r="HSE19" s="107"/>
      <c r="HSF19" s="107"/>
      <c r="HSG19" s="107"/>
      <c r="HSH19" s="107"/>
      <c r="HSI19" s="107"/>
      <c r="HSJ19" s="107"/>
      <c r="HSK19" s="107"/>
      <c r="HSL19" s="107"/>
      <c r="HSM19" s="107"/>
      <c r="HSN19" s="107"/>
      <c r="HSO19" s="107"/>
      <c r="HSP19" s="107"/>
      <c r="HSQ19" s="107"/>
      <c r="HSR19" s="107"/>
      <c r="HSS19" s="107"/>
      <c r="HST19" s="107"/>
      <c r="HSU19" s="107"/>
      <c r="HSV19" s="107"/>
      <c r="HSW19" s="107"/>
      <c r="HSX19" s="107"/>
      <c r="HSY19" s="107"/>
      <c r="HSZ19" s="107"/>
      <c r="HTA19" s="107"/>
      <c r="HTB19" s="107"/>
      <c r="HTC19" s="107"/>
      <c r="HTD19" s="107"/>
      <c r="HTE19" s="107"/>
      <c r="HTF19" s="107"/>
      <c r="HTG19" s="107"/>
      <c r="HTH19" s="107"/>
      <c r="HTI19" s="107"/>
      <c r="HTJ19" s="107"/>
      <c r="HTK19" s="107"/>
      <c r="HTL19" s="107"/>
      <c r="HTM19" s="107"/>
      <c r="HTN19" s="107"/>
      <c r="HTO19" s="107"/>
      <c r="HTP19" s="107"/>
      <c r="HTQ19" s="107"/>
      <c r="HTR19" s="107"/>
      <c r="HTS19" s="107"/>
      <c r="HTT19" s="107"/>
      <c r="HTU19" s="107"/>
      <c r="HTV19" s="107"/>
      <c r="HTW19" s="107"/>
      <c r="HTX19" s="107"/>
      <c r="HTY19" s="107"/>
      <c r="HTZ19" s="107"/>
      <c r="HUA19" s="107"/>
      <c r="HUB19" s="107"/>
      <c r="HUC19" s="107"/>
      <c r="HUD19" s="107"/>
      <c r="HUE19" s="107"/>
      <c r="HUF19" s="107"/>
      <c r="HUG19" s="107"/>
      <c r="HUH19" s="107"/>
      <c r="HUI19" s="107"/>
      <c r="HUJ19" s="107"/>
      <c r="HUK19" s="107"/>
      <c r="HUL19" s="107"/>
      <c r="HUM19" s="107"/>
      <c r="HUN19" s="107"/>
      <c r="HUO19" s="107"/>
      <c r="HUP19" s="107"/>
      <c r="HUQ19" s="107"/>
      <c r="HUR19" s="107"/>
      <c r="HUS19" s="107"/>
      <c r="HUT19" s="107"/>
      <c r="HUU19" s="107"/>
      <c r="HUV19" s="107"/>
      <c r="HUW19" s="107"/>
      <c r="HUX19" s="107"/>
      <c r="HUY19" s="107"/>
      <c r="HUZ19" s="107"/>
      <c r="HVA19" s="107"/>
      <c r="HVB19" s="107"/>
      <c r="HVC19" s="107"/>
      <c r="HVD19" s="107"/>
      <c r="HVE19" s="107"/>
      <c r="HVF19" s="107"/>
      <c r="HVG19" s="107"/>
      <c r="HVH19" s="107"/>
      <c r="HVI19" s="107"/>
      <c r="HVJ19" s="107"/>
      <c r="HVK19" s="107"/>
      <c r="HVL19" s="107"/>
      <c r="HVM19" s="107"/>
      <c r="HVN19" s="107"/>
      <c r="HVO19" s="107"/>
      <c r="HVP19" s="107"/>
      <c r="HVQ19" s="107"/>
      <c r="HVR19" s="107"/>
      <c r="HVS19" s="107"/>
      <c r="HVT19" s="107"/>
      <c r="HVU19" s="107"/>
      <c r="HVV19" s="107"/>
      <c r="HVW19" s="107"/>
      <c r="HVX19" s="107"/>
      <c r="HVY19" s="107"/>
      <c r="HVZ19" s="107"/>
      <c r="HWA19" s="107"/>
      <c r="HWB19" s="107"/>
      <c r="HWC19" s="107"/>
      <c r="HWD19" s="107"/>
      <c r="HWE19" s="107"/>
      <c r="HWF19" s="107"/>
      <c r="HWG19" s="107"/>
      <c r="HWH19" s="107"/>
      <c r="HWI19" s="107"/>
      <c r="HWJ19" s="107"/>
      <c r="HWK19" s="107"/>
      <c r="HWL19" s="107"/>
      <c r="HWM19" s="107"/>
      <c r="HWN19" s="107"/>
      <c r="HWO19" s="107"/>
      <c r="HWP19" s="107"/>
      <c r="HWQ19" s="107"/>
      <c r="HWR19" s="107"/>
      <c r="HWS19" s="107"/>
      <c r="HWT19" s="107"/>
      <c r="HWU19" s="107"/>
      <c r="HWV19" s="107"/>
      <c r="HWW19" s="107"/>
      <c r="HWX19" s="107"/>
      <c r="HWY19" s="107"/>
      <c r="HWZ19" s="107"/>
      <c r="HXA19" s="107"/>
      <c r="HXB19" s="107"/>
      <c r="HXC19" s="107"/>
      <c r="HXD19" s="107"/>
      <c r="HXE19" s="107"/>
      <c r="HXF19" s="107"/>
      <c r="HXG19" s="107"/>
      <c r="HXH19" s="107"/>
      <c r="HXI19" s="107"/>
      <c r="HXJ19" s="107"/>
      <c r="HXK19" s="107"/>
      <c r="HXL19" s="107"/>
      <c r="HXM19" s="107"/>
      <c r="HXN19" s="107"/>
      <c r="HXO19" s="107"/>
      <c r="HXP19" s="107"/>
      <c r="HXQ19" s="107"/>
      <c r="HXR19" s="107"/>
      <c r="HXS19" s="107"/>
      <c r="HXT19" s="107"/>
      <c r="HXU19" s="107"/>
      <c r="HXV19" s="107"/>
      <c r="HXW19" s="107"/>
      <c r="HXX19" s="107"/>
      <c r="HXY19" s="107"/>
      <c r="HXZ19" s="107"/>
      <c r="HYA19" s="107"/>
      <c r="HYB19" s="107"/>
      <c r="HYC19" s="107"/>
      <c r="HYD19" s="107"/>
      <c r="HYE19" s="107"/>
      <c r="HYF19" s="107"/>
      <c r="HYG19" s="107"/>
      <c r="HYH19" s="107"/>
      <c r="HYI19" s="107"/>
      <c r="HYJ19" s="107"/>
      <c r="HYK19" s="107"/>
      <c r="HYL19" s="107"/>
      <c r="HYM19" s="107"/>
      <c r="HYN19" s="107"/>
      <c r="HYO19" s="107"/>
      <c r="HYP19" s="107"/>
      <c r="HYQ19" s="107"/>
      <c r="HYR19" s="107"/>
      <c r="HYS19" s="107"/>
      <c r="HYT19" s="107"/>
      <c r="HYU19" s="107"/>
      <c r="HYV19" s="107"/>
      <c r="HYW19" s="107"/>
      <c r="HYX19" s="107"/>
      <c r="HYY19" s="107"/>
      <c r="HYZ19" s="107"/>
      <c r="HZA19" s="107"/>
      <c r="HZB19" s="107"/>
      <c r="HZC19" s="107"/>
      <c r="HZD19" s="107"/>
      <c r="HZE19" s="107"/>
      <c r="HZF19" s="107"/>
      <c r="HZG19" s="107"/>
      <c r="HZH19" s="107"/>
      <c r="HZI19" s="107"/>
      <c r="HZJ19" s="107"/>
      <c r="HZK19" s="107"/>
      <c r="HZL19" s="107"/>
      <c r="HZM19" s="107"/>
      <c r="HZN19" s="107"/>
      <c r="HZO19" s="107"/>
      <c r="HZP19" s="107"/>
      <c r="HZQ19" s="107"/>
      <c r="HZR19" s="107"/>
      <c r="HZS19" s="107"/>
      <c r="HZT19" s="107"/>
      <c r="HZU19" s="107"/>
      <c r="HZV19" s="107"/>
      <c r="HZW19" s="107"/>
      <c r="HZX19" s="107"/>
      <c r="HZY19" s="107"/>
      <c r="HZZ19" s="107"/>
      <c r="IAA19" s="107"/>
      <c r="IAB19" s="107"/>
      <c r="IAC19" s="107"/>
      <c r="IAD19" s="107"/>
      <c r="IAE19" s="107"/>
      <c r="IAF19" s="107"/>
      <c r="IAG19" s="107"/>
      <c r="IAH19" s="107"/>
      <c r="IAI19" s="107"/>
      <c r="IAJ19" s="107"/>
      <c r="IAK19" s="107"/>
      <c r="IAL19" s="107"/>
      <c r="IAM19" s="107"/>
      <c r="IAN19" s="107"/>
      <c r="IAO19" s="107"/>
      <c r="IAP19" s="107"/>
      <c r="IAQ19" s="107"/>
      <c r="IAR19" s="107"/>
      <c r="IAS19" s="107"/>
      <c r="IAT19" s="107"/>
      <c r="IAU19" s="107"/>
      <c r="IAV19" s="107"/>
      <c r="IAW19" s="107"/>
      <c r="IAX19" s="107"/>
      <c r="IAY19" s="107"/>
      <c r="IAZ19" s="107"/>
      <c r="IBA19" s="107"/>
      <c r="IBB19" s="107"/>
      <c r="IBC19" s="107"/>
      <c r="IBD19" s="107"/>
      <c r="IBE19" s="107"/>
      <c r="IBF19" s="107"/>
      <c r="IBG19" s="107"/>
      <c r="IBH19" s="107"/>
      <c r="IBI19" s="107"/>
      <c r="IBJ19" s="107"/>
      <c r="IBK19" s="107"/>
      <c r="IBL19" s="107"/>
      <c r="IBM19" s="107"/>
      <c r="IBN19" s="107"/>
      <c r="IBO19" s="107"/>
      <c r="IBP19" s="107"/>
      <c r="IBQ19" s="107"/>
      <c r="IBR19" s="107"/>
      <c r="IBS19" s="107"/>
      <c r="IBT19" s="107"/>
      <c r="IBU19" s="107"/>
      <c r="IBV19" s="107"/>
      <c r="IBW19" s="107"/>
      <c r="IBX19" s="107"/>
      <c r="IBY19" s="107"/>
      <c r="IBZ19" s="107"/>
      <c r="ICA19" s="107"/>
      <c r="ICB19" s="107"/>
      <c r="ICC19" s="107"/>
      <c r="ICD19" s="107"/>
      <c r="ICE19" s="107"/>
      <c r="ICF19" s="107"/>
      <c r="ICG19" s="107"/>
      <c r="ICH19" s="107"/>
      <c r="ICI19" s="107"/>
      <c r="ICJ19" s="107"/>
      <c r="ICK19" s="107"/>
      <c r="ICL19" s="107"/>
      <c r="ICM19" s="107"/>
      <c r="ICN19" s="107"/>
      <c r="ICO19" s="107"/>
      <c r="ICP19" s="107"/>
      <c r="ICQ19" s="107"/>
      <c r="ICR19" s="107"/>
      <c r="ICS19" s="107"/>
      <c r="ICT19" s="107"/>
      <c r="ICU19" s="107"/>
      <c r="ICV19" s="107"/>
      <c r="ICW19" s="107"/>
      <c r="ICX19" s="107"/>
      <c r="ICY19" s="107"/>
      <c r="ICZ19" s="107"/>
      <c r="IDA19" s="107"/>
      <c r="IDB19" s="107"/>
      <c r="IDC19" s="107"/>
      <c r="IDD19" s="107"/>
      <c r="IDE19" s="107"/>
      <c r="IDF19" s="107"/>
      <c r="IDG19" s="107"/>
      <c r="IDH19" s="107"/>
      <c r="IDI19" s="107"/>
      <c r="IDJ19" s="107"/>
      <c r="IDK19" s="107"/>
      <c r="IDL19" s="107"/>
      <c r="IDM19" s="107"/>
      <c r="IDN19" s="107"/>
      <c r="IDO19" s="107"/>
      <c r="IDP19" s="107"/>
      <c r="IDQ19" s="107"/>
      <c r="IDR19" s="107"/>
      <c r="IDS19" s="107"/>
      <c r="IDT19" s="107"/>
      <c r="IDU19" s="107"/>
      <c r="IDV19" s="107"/>
      <c r="IDW19" s="107"/>
      <c r="IDX19" s="107"/>
      <c r="IDY19" s="107"/>
      <c r="IDZ19" s="107"/>
      <c r="IEA19" s="107"/>
      <c r="IEB19" s="107"/>
      <c r="IEC19" s="107"/>
      <c r="IED19" s="107"/>
      <c r="IEE19" s="107"/>
      <c r="IEF19" s="107"/>
      <c r="IEG19" s="107"/>
      <c r="IEH19" s="107"/>
      <c r="IEI19" s="107"/>
      <c r="IEJ19" s="107"/>
      <c r="IEK19" s="107"/>
      <c r="IEL19" s="107"/>
      <c r="IEM19" s="107"/>
      <c r="IEN19" s="107"/>
      <c r="IEO19" s="107"/>
      <c r="IEP19" s="107"/>
      <c r="IEQ19" s="107"/>
      <c r="IER19" s="107"/>
      <c r="IES19" s="107"/>
      <c r="IET19" s="107"/>
      <c r="IEU19" s="107"/>
      <c r="IEV19" s="107"/>
      <c r="IEW19" s="107"/>
      <c r="IEX19" s="107"/>
      <c r="IEY19" s="107"/>
      <c r="IEZ19" s="107"/>
      <c r="IFA19" s="107"/>
      <c r="IFB19" s="107"/>
      <c r="IFC19" s="107"/>
      <c r="IFD19" s="107"/>
      <c r="IFE19" s="107"/>
      <c r="IFF19" s="107"/>
      <c r="IFG19" s="107"/>
      <c r="IFH19" s="107"/>
      <c r="IFI19" s="107"/>
      <c r="IFJ19" s="107"/>
      <c r="IFK19" s="107"/>
      <c r="IFL19" s="107"/>
      <c r="IFM19" s="107"/>
      <c r="IFN19" s="107"/>
      <c r="IFO19" s="107"/>
      <c r="IFP19" s="107"/>
      <c r="IFQ19" s="107"/>
      <c r="IFR19" s="107"/>
      <c r="IFS19" s="107"/>
      <c r="IFT19" s="107"/>
      <c r="IFU19" s="107"/>
      <c r="IFV19" s="107"/>
      <c r="IFW19" s="107"/>
      <c r="IFX19" s="107"/>
      <c r="IFY19" s="107"/>
      <c r="IFZ19" s="107"/>
      <c r="IGA19" s="107"/>
      <c r="IGB19" s="107"/>
      <c r="IGC19" s="107"/>
      <c r="IGD19" s="107"/>
      <c r="IGE19" s="107"/>
      <c r="IGF19" s="107"/>
      <c r="IGG19" s="107"/>
      <c r="IGH19" s="107"/>
      <c r="IGI19" s="107"/>
      <c r="IGJ19" s="107"/>
      <c r="IGK19" s="107"/>
      <c r="IGL19" s="107"/>
      <c r="IGM19" s="107"/>
      <c r="IGN19" s="107"/>
      <c r="IGO19" s="107"/>
      <c r="IGP19" s="107"/>
      <c r="IGQ19" s="107"/>
      <c r="IGR19" s="107"/>
      <c r="IGS19" s="107"/>
      <c r="IGT19" s="107"/>
      <c r="IGU19" s="107"/>
      <c r="IGV19" s="107"/>
      <c r="IGW19" s="107"/>
      <c r="IGX19" s="107"/>
      <c r="IGY19" s="107"/>
      <c r="IGZ19" s="107"/>
      <c r="IHA19" s="107"/>
      <c r="IHB19" s="107"/>
      <c r="IHC19" s="107"/>
      <c r="IHD19" s="107"/>
      <c r="IHE19" s="107"/>
      <c r="IHF19" s="107"/>
      <c r="IHG19" s="107"/>
      <c r="IHH19" s="107"/>
      <c r="IHI19" s="107"/>
      <c r="IHJ19" s="107"/>
      <c r="IHK19" s="107"/>
      <c r="IHL19" s="107"/>
      <c r="IHM19" s="107"/>
      <c r="IHN19" s="107"/>
      <c r="IHO19" s="107"/>
      <c r="IHP19" s="107"/>
      <c r="IHQ19" s="107"/>
      <c r="IHR19" s="107"/>
      <c r="IHS19" s="107"/>
      <c r="IHT19" s="107"/>
      <c r="IHU19" s="107"/>
      <c r="IHV19" s="107"/>
      <c r="IHW19" s="107"/>
      <c r="IHX19" s="107"/>
      <c r="IHY19" s="107"/>
      <c r="IHZ19" s="107"/>
      <c r="IIA19" s="107"/>
      <c r="IIB19" s="107"/>
      <c r="IIC19" s="107"/>
      <c r="IID19" s="107"/>
      <c r="IIE19" s="107"/>
      <c r="IIF19" s="107"/>
      <c r="IIG19" s="107"/>
      <c r="IIH19" s="107"/>
      <c r="III19" s="107"/>
      <c r="IIJ19" s="107"/>
      <c r="IIK19" s="107"/>
      <c r="IIL19" s="107"/>
      <c r="IIM19" s="107"/>
      <c r="IIN19" s="107"/>
      <c r="IIO19" s="107"/>
      <c r="IIP19" s="107"/>
      <c r="IIQ19" s="107"/>
      <c r="IIR19" s="107"/>
      <c r="IIS19" s="107"/>
      <c r="IIT19" s="107"/>
      <c r="IIU19" s="107"/>
      <c r="IIV19" s="107"/>
      <c r="IIW19" s="107"/>
      <c r="IIX19" s="107"/>
      <c r="IIY19" s="107"/>
      <c r="IIZ19" s="107"/>
      <c r="IJA19" s="107"/>
      <c r="IJB19" s="107"/>
      <c r="IJC19" s="107"/>
      <c r="IJD19" s="107"/>
      <c r="IJE19" s="107"/>
      <c r="IJF19" s="107"/>
      <c r="IJG19" s="107"/>
      <c r="IJH19" s="107"/>
      <c r="IJI19" s="107"/>
      <c r="IJJ19" s="107"/>
      <c r="IJK19" s="107"/>
      <c r="IJL19" s="107"/>
      <c r="IJM19" s="107"/>
      <c r="IJN19" s="107"/>
      <c r="IJO19" s="107"/>
      <c r="IJP19" s="107"/>
      <c r="IJQ19" s="107"/>
      <c r="IJR19" s="107"/>
      <c r="IJS19" s="107"/>
      <c r="IJT19" s="107"/>
      <c r="IJU19" s="107"/>
      <c r="IJV19" s="107"/>
      <c r="IJW19" s="107"/>
      <c r="IJX19" s="107"/>
      <c r="IJY19" s="107"/>
      <c r="IJZ19" s="107"/>
      <c r="IKA19" s="107"/>
      <c r="IKB19" s="107"/>
      <c r="IKC19" s="107"/>
      <c r="IKD19" s="107"/>
      <c r="IKE19" s="107"/>
      <c r="IKF19" s="107"/>
      <c r="IKG19" s="107"/>
      <c r="IKH19" s="107"/>
      <c r="IKI19" s="107"/>
      <c r="IKJ19" s="107"/>
      <c r="IKK19" s="107"/>
      <c r="IKL19" s="107"/>
      <c r="IKM19" s="107"/>
      <c r="IKN19" s="107"/>
      <c r="IKO19" s="107"/>
      <c r="IKP19" s="107"/>
      <c r="IKQ19" s="107"/>
      <c r="IKR19" s="107"/>
      <c r="IKS19" s="107"/>
      <c r="IKT19" s="107"/>
      <c r="IKU19" s="107"/>
      <c r="IKV19" s="107"/>
      <c r="IKW19" s="107"/>
      <c r="IKX19" s="107"/>
      <c r="IKY19" s="107"/>
      <c r="IKZ19" s="107"/>
      <c r="ILA19" s="107"/>
      <c r="ILB19" s="107"/>
      <c r="ILC19" s="107"/>
      <c r="ILD19" s="107"/>
      <c r="ILE19" s="107"/>
      <c r="ILF19" s="107"/>
      <c r="ILG19" s="107"/>
      <c r="ILH19" s="107"/>
      <c r="ILI19" s="107"/>
      <c r="ILJ19" s="107"/>
      <c r="ILK19" s="107"/>
      <c r="ILL19" s="107"/>
      <c r="ILM19" s="107"/>
      <c r="ILN19" s="107"/>
      <c r="ILO19" s="107"/>
      <c r="ILP19" s="107"/>
      <c r="ILQ19" s="107"/>
      <c r="ILR19" s="107"/>
      <c r="ILS19" s="107"/>
      <c r="ILT19" s="107"/>
      <c r="ILU19" s="107"/>
      <c r="ILV19" s="107"/>
      <c r="ILW19" s="107"/>
      <c r="ILX19" s="107"/>
      <c r="ILY19" s="107"/>
      <c r="ILZ19" s="107"/>
      <c r="IMA19" s="107"/>
      <c r="IMB19" s="107"/>
      <c r="IMC19" s="107"/>
      <c r="IMD19" s="107"/>
      <c r="IME19" s="107"/>
      <c r="IMF19" s="107"/>
      <c r="IMG19" s="107"/>
      <c r="IMH19" s="107"/>
      <c r="IMI19" s="107"/>
      <c r="IMJ19" s="107"/>
      <c r="IMK19" s="107"/>
      <c r="IML19" s="107"/>
      <c r="IMM19" s="107"/>
      <c r="IMN19" s="107"/>
      <c r="IMO19" s="107"/>
      <c r="IMP19" s="107"/>
      <c r="IMQ19" s="107"/>
      <c r="IMR19" s="107"/>
      <c r="IMS19" s="107"/>
      <c r="IMT19" s="107"/>
      <c r="IMU19" s="107"/>
      <c r="IMV19" s="107"/>
      <c r="IMW19" s="107"/>
      <c r="IMX19" s="107"/>
      <c r="IMY19" s="107"/>
      <c r="IMZ19" s="107"/>
      <c r="INA19" s="107"/>
      <c r="INB19" s="107"/>
      <c r="INC19" s="107"/>
      <c r="IND19" s="107"/>
      <c r="INE19" s="107"/>
      <c r="INF19" s="107"/>
      <c r="ING19" s="107"/>
      <c r="INH19" s="107"/>
      <c r="INI19" s="107"/>
      <c r="INJ19" s="107"/>
      <c r="INK19" s="107"/>
      <c r="INL19" s="107"/>
      <c r="INM19" s="107"/>
      <c r="INN19" s="107"/>
      <c r="INO19" s="107"/>
      <c r="INP19" s="107"/>
      <c r="INQ19" s="107"/>
      <c r="INR19" s="107"/>
      <c r="INS19" s="107"/>
      <c r="INT19" s="107"/>
      <c r="INU19" s="107"/>
      <c r="INV19" s="107"/>
      <c r="INW19" s="107"/>
      <c r="INX19" s="107"/>
      <c r="INY19" s="107"/>
      <c r="INZ19" s="107"/>
      <c r="IOA19" s="107"/>
      <c r="IOB19" s="107"/>
      <c r="IOC19" s="107"/>
      <c r="IOD19" s="107"/>
      <c r="IOE19" s="107"/>
      <c r="IOF19" s="107"/>
      <c r="IOG19" s="107"/>
      <c r="IOH19" s="107"/>
      <c r="IOI19" s="107"/>
      <c r="IOJ19" s="107"/>
      <c r="IOK19" s="107"/>
      <c r="IOL19" s="107"/>
      <c r="IOM19" s="107"/>
      <c r="ION19" s="107"/>
      <c r="IOO19" s="107"/>
      <c r="IOP19" s="107"/>
      <c r="IOQ19" s="107"/>
      <c r="IOR19" s="107"/>
      <c r="IOS19" s="107"/>
      <c r="IOT19" s="107"/>
      <c r="IOU19" s="107"/>
      <c r="IOV19" s="107"/>
      <c r="IOW19" s="107"/>
      <c r="IOX19" s="107"/>
      <c r="IOY19" s="107"/>
      <c r="IOZ19" s="107"/>
      <c r="IPA19" s="107"/>
      <c r="IPB19" s="107"/>
      <c r="IPC19" s="107"/>
      <c r="IPD19" s="107"/>
      <c r="IPE19" s="107"/>
      <c r="IPF19" s="107"/>
      <c r="IPG19" s="107"/>
      <c r="IPH19" s="107"/>
      <c r="IPI19" s="107"/>
      <c r="IPJ19" s="107"/>
      <c r="IPK19" s="107"/>
      <c r="IPL19" s="107"/>
      <c r="IPM19" s="107"/>
      <c r="IPN19" s="107"/>
      <c r="IPO19" s="107"/>
      <c r="IPP19" s="107"/>
      <c r="IPQ19" s="107"/>
      <c r="IPR19" s="107"/>
      <c r="IPS19" s="107"/>
      <c r="IPT19" s="107"/>
      <c r="IPU19" s="107"/>
      <c r="IPV19" s="107"/>
      <c r="IPW19" s="107"/>
      <c r="IPX19" s="107"/>
      <c r="IPY19" s="107"/>
      <c r="IPZ19" s="107"/>
      <c r="IQA19" s="107"/>
      <c r="IQB19" s="107"/>
      <c r="IQC19" s="107"/>
      <c r="IQD19" s="107"/>
      <c r="IQE19" s="107"/>
      <c r="IQF19" s="107"/>
      <c r="IQG19" s="107"/>
      <c r="IQH19" s="107"/>
      <c r="IQI19" s="107"/>
      <c r="IQJ19" s="107"/>
      <c r="IQK19" s="107"/>
      <c r="IQL19" s="107"/>
      <c r="IQM19" s="107"/>
      <c r="IQN19" s="107"/>
      <c r="IQO19" s="107"/>
      <c r="IQP19" s="107"/>
      <c r="IQQ19" s="107"/>
      <c r="IQR19" s="107"/>
      <c r="IQS19" s="107"/>
      <c r="IQT19" s="107"/>
      <c r="IQU19" s="107"/>
      <c r="IQV19" s="107"/>
      <c r="IQW19" s="107"/>
      <c r="IQX19" s="107"/>
      <c r="IQY19" s="107"/>
      <c r="IQZ19" s="107"/>
      <c r="IRA19" s="107"/>
      <c r="IRB19" s="107"/>
      <c r="IRC19" s="107"/>
      <c r="IRD19" s="107"/>
      <c r="IRE19" s="107"/>
      <c r="IRF19" s="107"/>
      <c r="IRG19" s="107"/>
      <c r="IRH19" s="107"/>
      <c r="IRI19" s="107"/>
      <c r="IRJ19" s="107"/>
      <c r="IRK19" s="107"/>
      <c r="IRL19" s="107"/>
      <c r="IRM19" s="107"/>
      <c r="IRN19" s="107"/>
      <c r="IRO19" s="107"/>
      <c r="IRP19" s="107"/>
      <c r="IRQ19" s="107"/>
      <c r="IRR19" s="107"/>
      <c r="IRS19" s="107"/>
      <c r="IRT19" s="107"/>
      <c r="IRU19" s="107"/>
      <c r="IRV19" s="107"/>
      <c r="IRW19" s="107"/>
      <c r="IRX19" s="107"/>
      <c r="IRY19" s="107"/>
      <c r="IRZ19" s="107"/>
      <c r="ISA19" s="107"/>
      <c r="ISB19" s="107"/>
      <c r="ISC19" s="107"/>
      <c r="ISD19" s="107"/>
      <c r="ISE19" s="107"/>
      <c r="ISF19" s="107"/>
      <c r="ISG19" s="107"/>
      <c r="ISH19" s="107"/>
      <c r="ISI19" s="107"/>
      <c r="ISJ19" s="107"/>
      <c r="ISK19" s="107"/>
      <c r="ISL19" s="107"/>
      <c r="ISM19" s="107"/>
      <c r="ISN19" s="107"/>
      <c r="ISO19" s="107"/>
      <c r="ISP19" s="107"/>
      <c r="ISQ19" s="107"/>
      <c r="ISR19" s="107"/>
      <c r="ISS19" s="107"/>
      <c r="IST19" s="107"/>
      <c r="ISU19" s="107"/>
      <c r="ISV19" s="107"/>
      <c r="ISW19" s="107"/>
      <c r="ISX19" s="107"/>
      <c r="ISY19" s="107"/>
      <c r="ISZ19" s="107"/>
      <c r="ITA19" s="107"/>
      <c r="ITB19" s="107"/>
      <c r="ITC19" s="107"/>
      <c r="ITD19" s="107"/>
      <c r="ITE19" s="107"/>
      <c r="ITF19" s="107"/>
      <c r="ITG19" s="107"/>
      <c r="ITH19" s="107"/>
      <c r="ITI19" s="107"/>
      <c r="ITJ19" s="107"/>
      <c r="ITK19" s="107"/>
      <c r="ITL19" s="107"/>
      <c r="ITM19" s="107"/>
      <c r="ITN19" s="107"/>
      <c r="ITO19" s="107"/>
      <c r="ITP19" s="107"/>
      <c r="ITQ19" s="107"/>
      <c r="ITR19" s="107"/>
      <c r="ITS19" s="107"/>
      <c r="ITT19" s="107"/>
      <c r="ITU19" s="107"/>
      <c r="ITV19" s="107"/>
      <c r="ITW19" s="107"/>
      <c r="ITX19" s="107"/>
      <c r="ITY19" s="107"/>
      <c r="ITZ19" s="107"/>
      <c r="IUA19" s="107"/>
      <c r="IUB19" s="107"/>
      <c r="IUC19" s="107"/>
      <c r="IUD19" s="107"/>
      <c r="IUE19" s="107"/>
      <c r="IUF19" s="107"/>
      <c r="IUG19" s="107"/>
      <c r="IUH19" s="107"/>
      <c r="IUI19" s="107"/>
      <c r="IUJ19" s="107"/>
      <c r="IUK19" s="107"/>
      <c r="IUL19" s="107"/>
      <c r="IUM19" s="107"/>
      <c r="IUN19" s="107"/>
      <c r="IUO19" s="107"/>
      <c r="IUP19" s="107"/>
      <c r="IUQ19" s="107"/>
      <c r="IUR19" s="107"/>
      <c r="IUS19" s="107"/>
      <c r="IUT19" s="107"/>
      <c r="IUU19" s="107"/>
      <c r="IUV19" s="107"/>
      <c r="IUW19" s="107"/>
      <c r="IUX19" s="107"/>
      <c r="IUY19" s="107"/>
      <c r="IUZ19" s="107"/>
      <c r="IVA19" s="107"/>
      <c r="IVB19" s="107"/>
      <c r="IVC19" s="107"/>
      <c r="IVD19" s="107"/>
      <c r="IVE19" s="107"/>
      <c r="IVF19" s="107"/>
      <c r="IVG19" s="107"/>
      <c r="IVH19" s="107"/>
      <c r="IVI19" s="107"/>
      <c r="IVJ19" s="107"/>
      <c r="IVK19" s="107"/>
      <c r="IVL19" s="107"/>
      <c r="IVM19" s="107"/>
      <c r="IVN19" s="107"/>
      <c r="IVO19" s="107"/>
      <c r="IVP19" s="107"/>
      <c r="IVQ19" s="107"/>
      <c r="IVR19" s="107"/>
      <c r="IVS19" s="107"/>
      <c r="IVT19" s="107"/>
      <c r="IVU19" s="107"/>
      <c r="IVV19" s="107"/>
      <c r="IVW19" s="107"/>
      <c r="IVX19" s="107"/>
      <c r="IVY19" s="107"/>
      <c r="IVZ19" s="107"/>
      <c r="IWA19" s="107"/>
      <c r="IWB19" s="107"/>
      <c r="IWC19" s="107"/>
      <c r="IWD19" s="107"/>
      <c r="IWE19" s="107"/>
      <c r="IWF19" s="107"/>
      <c r="IWG19" s="107"/>
      <c r="IWH19" s="107"/>
      <c r="IWI19" s="107"/>
      <c r="IWJ19" s="107"/>
      <c r="IWK19" s="107"/>
      <c r="IWL19" s="107"/>
      <c r="IWM19" s="107"/>
      <c r="IWN19" s="107"/>
      <c r="IWO19" s="107"/>
      <c r="IWP19" s="107"/>
      <c r="IWQ19" s="107"/>
      <c r="IWR19" s="107"/>
      <c r="IWS19" s="107"/>
      <c r="IWT19" s="107"/>
      <c r="IWU19" s="107"/>
      <c r="IWV19" s="107"/>
      <c r="IWW19" s="107"/>
      <c r="IWX19" s="107"/>
      <c r="IWY19" s="107"/>
      <c r="IWZ19" s="107"/>
      <c r="IXA19" s="107"/>
      <c r="IXB19" s="107"/>
      <c r="IXC19" s="107"/>
      <c r="IXD19" s="107"/>
      <c r="IXE19" s="107"/>
      <c r="IXF19" s="107"/>
      <c r="IXG19" s="107"/>
      <c r="IXH19" s="107"/>
      <c r="IXI19" s="107"/>
      <c r="IXJ19" s="107"/>
      <c r="IXK19" s="107"/>
      <c r="IXL19" s="107"/>
      <c r="IXM19" s="107"/>
      <c r="IXN19" s="107"/>
      <c r="IXO19" s="107"/>
      <c r="IXP19" s="107"/>
      <c r="IXQ19" s="107"/>
      <c r="IXR19" s="107"/>
      <c r="IXS19" s="107"/>
      <c r="IXT19" s="107"/>
      <c r="IXU19" s="107"/>
      <c r="IXV19" s="107"/>
      <c r="IXW19" s="107"/>
      <c r="IXX19" s="107"/>
      <c r="IXY19" s="107"/>
      <c r="IXZ19" s="107"/>
      <c r="IYA19" s="107"/>
      <c r="IYB19" s="107"/>
      <c r="IYC19" s="107"/>
      <c r="IYD19" s="107"/>
      <c r="IYE19" s="107"/>
      <c r="IYF19" s="107"/>
      <c r="IYG19" s="107"/>
      <c r="IYH19" s="107"/>
      <c r="IYI19" s="107"/>
      <c r="IYJ19" s="107"/>
      <c r="IYK19" s="107"/>
      <c r="IYL19" s="107"/>
      <c r="IYM19" s="107"/>
      <c r="IYN19" s="107"/>
      <c r="IYO19" s="107"/>
      <c r="IYP19" s="107"/>
      <c r="IYQ19" s="107"/>
      <c r="IYR19" s="107"/>
      <c r="IYS19" s="107"/>
      <c r="IYT19" s="107"/>
      <c r="IYU19" s="107"/>
      <c r="IYV19" s="107"/>
      <c r="IYW19" s="107"/>
      <c r="IYX19" s="107"/>
      <c r="IYY19" s="107"/>
      <c r="IYZ19" s="107"/>
      <c r="IZA19" s="107"/>
      <c r="IZB19" s="107"/>
      <c r="IZC19" s="107"/>
      <c r="IZD19" s="107"/>
      <c r="IZE19" s="107"/>
      <c r="IZF19" s="107"/>
      <c r="IZG19" s="107"/>
      <c r="IZH19" s="107"/>
      <c r="IZI19" s="107"/>
      <c r="IZJ19" s="107"/>
      <c r="IZK19" s="107"/>
      <c r="IZL19" s="107"/>
      <c r="IZM19" s="107"/>
      <c r="IZN19" s="107"/>
      <c r="IZO19" s="107"/>
      <c r="IZP19" s="107"/>
      <c r="IZQ19" s="107"/>
      <c r="IZR19" s="107"/>
      <c r="IZS19" s="107"/>
      <c r="IZT19" s="107"/>
      <c r="IZU19" s="107"/>
      <c r="IZV19" s="107"/>
      <c r="IZW19" s="107"/>
      <c r="IZX19" s="107"/>
      <c r="IZY19" s="107"/>
      <c r="IZZ19" s="107"/>
      <c r="JAA19" s="107"/>
      <c r="JAB19" s="107"/>
      <c r="JAC19" s="107"/>
      <c r="JAD19" s="107"/>
      <c r="JAE19" s="107"/>
      <c r="JAF19" s="107"/>
      <c r="JAG19" s="107"/>
      <c r="JAH19" s="107"/>
      <c r="JAI19" s="107"/>
      <c r="JAJ19" s="107"/>
      <c r="JAK19" s="107"/>
      <c r="JAL19" s="107"/>
      <c r="JAM19" s="107"/>
      <c r="JAN19" s="107"/>
      <c r="JAO19" s="107"/>
      <c r="JAP19" s="107"/>
      <c r="JAQ19" s="107"/>
      <c r="JAR19" s="107"/>
      <c r="JAS19" s="107"/>
      <c r="JAT19" s="107"/>
      <c r="JAU19" s="107"/>
      <c r="JAV19" s="107"/>
      <c r="JAW19" s="107"/>
      <c r="JAX19" s="107"/>
      <c r="JAY19" s="107"/>
      <c r="JAZ19" s="107"/>
      <c r="JBA19" s="107"/>
      <c r="JBB19" s="107"/>
      <c r="JBC19" s="107"/>
      <c r="JBD19" s="107"/>
      <c r="JBE19" s="107"/>
      <c r="JBF19" s="107"/>
      <c r="JBG19" s="107"/>
      <c r="JBH19" s="107"/>
      <c r="JBI19" s="107"/>
      <c r="JBJ19" s="107"/>
      <c r="JBK19" s="107"/>
      <c r="JBL19" s="107"/>
      <c r="JBM19" s="107"/>
      <c r="JBN19" s="107"/>
      <c r="JBO19" s="107"/>
      <c r="JBP19" s="107"/>
      <c r="JBQ19" s="107"/>
      <c r="JBR19" s="107"/>
      <c r="JBS19" s="107"/>
      <c r="JBT19" s="107"/>
      <c r="JBU19" s="107"/>
      <c r="JBV19" s="107"/>
      <c r="JBW19" s="107"/>
      <c r="JBX19" s="107"/>
      <c r="JBY19" s="107"/>
      <c r="JBZ19" s="107"/>
      <c r="JCA19" s="107"/>
      <c r="JCB19" s="107"/>
      <c r="JCC19" s="107"/>
      <c r="JCD19" s="107"/>
      <c r="JCE19" s="107"/>
      <c r="JCF19" s="107"/>
      <c r="JCG19" s="107"/>
      <c r="JCH19" s="107"/>
      <c r="JCI19" s="107"/>
      <c r="JCJ19" s="107"/>
      <c r="JCK19" s="107"/>
      <c r="JCL19" s="107"/>
      <c r="JCM19" s="107"/>
      <c r="JCN19" s="107"/>
      <c r="JCO19" s="107"/>
      <c r="JCP19" s="107"/>
      <c r="JCQ19" s="107"/>
      <c r="JCR19" s="107"/>
      <c r="JCS19" s="107"/>
      <c r="JCT19" s="107"/>
      <c r="JCU19" s="107"/>
      <c r="JCV19" s="107"/>
      <c r="JCW19" s="107"/>
      <c r="JCX19" s="107"/>
      <c r="JCY19" s="107"/>
      <c r="JCZ19" s="107"/>
      <c r="JDA19" s="107"/>
      <c r="JDB19" s="107"/>
      <c r="JDC19" s="107"/>
      <c r="JDD19" s="107"/>
      <c r="JDE19" s="107"/>
      <c r="JDF19" s="107"/>
      <c r="JDG19" s="107"/>
      <c r="JDH19" s="107"/>
      <c r="JDI19" s="107"/>
      <c r="JDJ19" s="107"/>
      <c r="JDK19" s="107"/>
      <c r="JDL19" s="107"/>
      <c r="JDM19" s="107"/>
      <c r="JDN19" s="107"/>
      <c r="JDO19" s="107"/>
      <c r="JDP19" s="107"/>
      <c r="JDQ19" s="107"/>
      <c r="JDR19" s="107"/>
      <c r="JDS19" s="107"/>
      <c r="JDT19" s="107"/>
      <c r="JDU19" s="107"/>
      <c r="JDV19" s="107"/>
      <c r="JDW19" s="107"/>
      <c r="JDX19" s="107"/>
      <c r="JDY19" s="107"/>
      <c r="JDZ19" s="107"/>
      <c r="JEA19" s="107"/>
      <c r="JEB19" s="107"/>
      <c r="JEC19" s="107"/>
      <c r="JED19" s="107"/>
      <c r="JEE19" s="107"/>
      <c r="JEF19" s="107"/>
      <c r="JEG19" s="107"/>
      <c r="JEH19" s="107"/>
      <c r="JEI19" s="107"/>
      <c r="JEJ19" s="107"/>
      <c r="JEK19" s="107"/>
      <c r="JEL19" s="107"/>
      <c r="JEM19" s="107"/>
      <c r="JEN19" s="107"/>
      <c r="JEO19" s="107"/>
      <c r="JEP19" s="107"/>
      <c r="JEQ19" s="107"/>
      <c r="JER19" s="107"/>
      <c r="JES19" s="107"/>
      <c r="JET19" s="107"/>
      <c r="JEU19" s="107"/>
      <c r="JEV19" s="107"/>
      <c r="JEW19" s="107"/>
      <c r="JEX19" s="107"/>
      <c r="JEY19" s="107"/>
      <c r="JEZ19" s="107"/>
      <c r="JFA19" s="107"/>
      <c r="JFB19" s="107"/>
      <c r="JFC19" s="107"/>
      <c r="JFD19" s="107"/>
      <c r="JFE19" s="107"/>
      <c r="JFF19" s="107"/>
      <c r="JFG19" s="107"/>
      <c r="JFH19" s="107"/>
      <c r="JFI19" s="107"/>
      <c r="JFJ19" s="107"/>
      <c r="JFK19" s="107"/>
      <c r="JFL19" s="107"/>
      <c r="JFM19" s="107"/>
      <c r="JFN19" s="107"/>
      <c r="JFO19" s="107"/>
      <c r="JFP19" s="107"/>
      <c r="JFQ19" s="107"/>
      <c r="JFR19" s="107"/>
      <c r="JFS19" s="107"/>
      <c r="JFT19" s="107"/>
      <c r="JFU19" s="107"/>
      <c r="JFV19" s="107"/>
      <c r="JFW19" s="107"/>
      <c r="JFX19" s="107"/>
      <c r="JFY19" s="107"/>
      <c r="JFZ19" s="107"/>
      <c r="JGA19" s="107"/>
      <c r="JGB19" s="107"/>
      <c r="JGC19" s="107"/>
      <c r="JGD19" s="107"/>
      <c r="JGE19" s="107"/>
      <c r="JGF19" s="107"/>
      <c r="JGG19" s="107"/>
      <c r="JGH19" s="107"/>
      <c r="JGI19" s="107"/>
      <c r="JGJ19" s="107"/>
      <c r="JGK19" s="107"/>
      <c r="JGL19" s="107"/>
      <c r="JGM19" s="107"/>
      <c r="JGN19" s="107"/>
      <c r="JGO19" s="107"/>
      <c r="JGP19" s="107"/>
      <c r="JGQ19" s="107"/>
      <c r="JGR19" s="107"/>
      <c r="JGS19" s="107"/>
      <c r="JGT19" s="107"/>
      <c r="JGU19" s="107"/>
      <c r="JGV19" s="107"/>
      <c r="JGW19" s="107"/>
      <c r="JGX19" s="107"/>
      <c r="JGY19" s="107"/>
      <c r="JGZ19" s="107"/>
      <c r="JHA19" s="107"/>
      <c r="JHB19" s="107"/>
      <c r="JHC19" s="107"/>
      <c r="JHD19" s="107"/>
      <c r="JHE19" s="107"/>
      <c r="JHF19" s="107"/>
      <c r="JHG19" s="107"/>
      <c r="JHH19" s="107"/>
      <c r="JHI19" s="107"/>
      <c r="JHJ19" s="107"/>
      <c r="JHK19" s="107"/>
      <c r="JHL19" s="107"/>
      <c r="JHM19" s="107"/>
      <c r="JHN19" s="107"/>
      <c r="JHO19" s="107"/>
      <c r="JHP19" s="107"/>
      <c r="JHQ19" s="107"/>
      <c r="JHR19" s="107"/>
      <c r="JHS19" s="107"/>
      <c r="JHT19" s="107"/>
      <c r="JHU19" s="107"/>
      <c r="JHV19" s="107"/>
      <c r="JHW19" s="107"/>
      <c r="JHX19" s="107"/>
      <c r="JHY19" s="107"/>
      <c r="JHZ19" s="107"/>
      <c r="JIA19" s="107"/>
      <c r="JIB19" s="107"/>
      <c r="JIC19" s="107"/>
      <c r="JID19" s="107"/>
      <c r="JIE19" s="107"/>
      <c r="JIF19" s="107"/>
      <c r="JIG19" s="107"/>
      <c r="JIH19" s="107"/>
      <c r="JII19" s="107"/>
      <c r="JIJ19" s="107"/>
      <c r="JIK19" s="107"/>
      <c r="JIL19" s="107"/>
      <c r="JIM19" s="107"/>
      <c r="JIN19" s="107"/>
      <c r="JIO19" s="107"/>
      <c r="JIP19" s="107"/>
      <c r="JIQ19" s="107"/>
      <c r="JIR19" s="107"/>
      <c r="JIS19" s="107"/>
      <c r="JIT19" s="107"/>
      <c r="JIU19" s="107"/>
      <c r="JIV19" s="107"/>
      <c r="JIW19" s="107"/>
      <c r="JIX19" s="107"/>
      <c r="JIY19" s="107"/>
      <c r="JIZ19" s="107"/>
      <c r="JJA19" s="107"/>
      <c r="JJB19" s="107"/>
      <c r="JJC19" s="107"/>
      <c r="JJD19" s="107"/>
      <c r="JJE19" s="107"/>
      <c r="JJF19" s="107"/>
      <c r="JJG19" s="107"/>
      <c r="JJH19" s="107"/>
      <c r="JJI19" s="107"/>
      <c r="JJJ19" s="107"/>
      <c r="JJK19" s="107"/>
      <c r="JJL19" s="107"/>
      <c r="JJM19" s="107"/>
      <c r="JJN19" s="107"/>
      <c r="JJO19" s="107"/>
      <c r="JJP19" s="107"/>
      <c r="JJQ19" s="107"/>
      <c r="JJR19" s="107"/>
      <c r="JJS19" s="107"/>
      <c r="JJT19" s="107"/>
      <c r="JJU19" s="107"/>
      <c r="JJV19" s="107"/>
      <c r="JJW19" s="107"/>
      <c r="JJX19" s="107"/>
      <c r="JJY19" s="107"/>
      <c r="JJZ19" s="107"/>
      <c r="JKA19" s="107"/>
      <c r="JKB19" s="107"/>
      <c r="JKC19" s="107"/>
      <c r="JKD19" s="107"/>
      <c r="JKE19" s="107"/>
      <c r="JKF19" s="107"/>
      <c r="JKG19" s="107"/>
      <c r="JKH19" s="107"/>
      <c r="JKI19" s="107"/>
      <c r="JKJ19" s="107"/>
      <c r="JKK19" s="107"/>
      <c r="JKL19" s="107"/>
      <c r="JKM19" s="107"/>
      <c r="JKN19" s="107"/>
      <c r="JKO19" s="107"/>
      <c r="JKP19" s="107"/>
      <c r="JKQ19" s="107"/>
      <c r="JKR19" s="107"/>
      <c r="JKS19" s="107"/>
      <c r="JKT19" s="107"/>
      <c r="JKU19" s="107"/>
      <c r="JKV19" s="107"/>
      <c r="JKW19" s="107"/>
      <c r="JKX19" s="107"/>
      <c r="JKY19" s="107"/>
      <c r="JKZ19" s="107"/>
      <c r="JLA19" s="107"/>
      <c r="JLB19" s="107"/>
      <c r="JLC19" s="107"/>
      <c r="JLD19" s="107"/>
      <c r="JLE19" s="107"/>
      <c r="JLF19" s="107"/>
      <c r="JLG19" s="107"/>
      <c r="JLH19" s="107"/>
      <c r="JLI19" s="107"/>
      <c r="JLJ19" s="107"/>
      <c r="JLK19" s="107"/>
      <c r="JLL19" s="107"/>
      <c r="JLM19" s="107"/>
      <c r="JLN19" s="107"/>
      <c r="JLO19" s="107"/>
      <c r="JLP19" s="107"/>
      <c r="JLQ19" s="107"/>
      <c r="JLR19" s="107"/>
      <c r="JLS19" s="107"/>
      <c r="JLT19" s="107"/>
      <c r="JLU19" s="107"/>
      <c r="JLV19" s="107"/>
      <c r="JLW19" s="107"/>
      <c r="JLX19" s="107"/>
      <c r="JLY19" s="107"/>
      <c r="JLZ19" s="107"/>
      <c r="JMA19" s="107"/>
      <c r="JMB19" s="107"/>
      <c r="JMC19" s="107"/>
      <c r="JMD19" s="107"/>
      <c r="JME19" s="107"/>
      <c r="JMF19" s="107"/>
      <c r="JMG19" s="107"/>
      <c r="JMH19" s="107"/>
      <c r="JMI19" s="107"/>
      <c r="JMJ19" s="107"/>
      <c r="JMK19" s="107"/>
      <c r="JML19" s="107"/>
      <c r="JMM19" s="107"/>
      <c r="JMN19" s="107"/>
      <c r="JMO19" s="107"/>
      <c r="JMP19" s="107"/>
      <c r="JMQ19" s="107"/>
      <c r="JMR19" s="107"/>
      <c r="JMS19" s="107"/>
      <c r="JMT19" s="107"/>
      <c r="JMU19" s="107"/>
      <c r="JMV19" s="107"/>
      <c r="JMW19" s="107"/>
      <c r="JMX19" s="107"/>
      <c r="JMY19" s="107"/>
      <c r="JMZ19" s="107"/>
      <c r="JNA19" s="107"/>
      <c r="JNB19" s="107"/>
      <c r="JNC19" s="107"/>
      <c r="JND19" s="107"/>
      <c r="JNE19" s="107"/>
      <c r="JNF19" s="107"/>
      <c r="JNG19" s="107"/>
      <c r="JNH19" s="107"/>
      <c r="JNI19" s="107"/>
      <c r="JNJ19" s="107"/>
      <c r="JNK19" s="107"/>
      <c r="JNL19" s="107"/>
      <c r="JNM19" s="107"/>
      <c r="JNN19" s="107"/>
      <c r="JNO19" s="107"/>
      <c r="JNP19" s="107"/>
      <c r="JNQ19" s="107"/>
      <c r="JNR19" s="107"/>
      <c r="JNS19" s="107"/>
      <c r="JNT19" s="107"/>
      <c r="JNU19" s="107"/>
      <c r="JNV19" s="107"/>
      <c r="JNW19" s="107"/>
      <c r="JNX19" s="107"/>
      <c r="JNY19" s="107"/>
      <c r="JNZ19" s="107"/>
      <c r="JOA19" s="107"/>
      <c r="JOB19" s="107"/>
      <c r="JOC19" s="107"/>
      <c r="JOD19" s="107"/>
      <c r="JOE19" s="107"/>
      <c r="JOF19" s="107"/>
      <c r="JOG19" s="107"/>
      <c r="JOH19" s="107"/>
      <c r="JOI19" s="107"/>
      <c r="JOJ19" s="107"/>
      <c r="JOK19" s="107"/>
      <c r="JOL19" s="107"/>
      <c r="JOM19" s="107"/>
      <c r="JON19" s="107"/>
      <c r="JOO19" s="107"/>
      <c r="JOP19" s="107"/>
      <c r="JOQ19" s="107"/>
      <c r="JOR19" s="107"/>
      <c r="JOS19" s="107"/>
      <c r="JOT19" s="107"/>
      <c r="JOU19" s="107"/>
      <c r="JOV19" s="107"/>
      <c r="JOW19" s="107"/>
      <c r="JOX19" s="107"/>
      <c r="JOY19" s="107"/>
      <c r="JOZ19" s="107"/>
      <c r="JPA19" s="107"/>
      <c r="JPB19" s="107"/>
      <c r="JPC19" s="107"/>
      <c r="JPD19" s="107"/>
      <c r="JPE19" s="107"/>
      <c r="JPF19" s="107"/>
      <c r="JPG19" s="107"/>
      <c r="JPH19" s="107"/>
      <c r="JPI19" s="107"/>
      <c r="JPJ19" s="107"/>
      <c r="JPK19" s="107"/>
      <c r="JPL19" s="107"/>
      <c r="JPM19" s="107"/>
      <c r="JPN19" s="107"/>
      <c r="JPO19" s="107"/>
      <c r="JPP19" s="107"/>
      <c r="JPQ19" s="107"/>
      <c r="JPR19" s="107"/>
      <c r="JPS19" s="107"/>
      <c r="JPT19" s="107"/>
      <c r="JPU19" s="107"/>
      <c r="JPV19" s="107"/>
      <c r="JPW19" s="107"/>
      <c r="JPX19" s="107"/>
      <c r="JPY19" s="107"/>
      <c r="JPZ19" s="107"/>
      <c r="JQA19" s="107"/>
      <c r="JQB19" s="107"/>
      <c r="JQC19" s="107"/>
      <c r="JQD19" s="107"/>
      <c r="JQE19" s="107"/>
      <c r="JQF19" s="107"/>
      <c r="JQG19" s="107"/>
      <c r="JQH19" s="107"/>
      <c r="JQI19" s="107"/>
      <c r="JQJ19" s="107"/>
      <c r="JQK19" s="107"/>
      <c r="JQL19" s="107"/>
      <c r="JQM19" s="107"/>
      <c r="JQN19" s="107"/>
      <c r="JQO19" s="107"/>
      <c r="JQP19" s="107"/>
      <c r="JQQ19" s="107"/>
      <c r="JQR19" s="107"/>
      <c r="JQS19" s="107"/>
      <c r="JQT19" s="107"/>
      <c r="JQU19" s="107"/>
      <c r="JQV19" s="107"/>
      <c r="JQW19" s="107"/>
      <c r="JQX19" s="107"/>
      <c r="JQY19" s="107"/>
      <c r="JQZ19" s="107"/>
      <c r="JRA19" s="107"/>
      <c r="JRB19" s="107"/>
      <c r="JRC19" s="107"/>
      <c r="JRD19" s="107"/>
      <c r="JRE19" s="107"/>
      <c r="JRF19" s="107"/>
      <c r="JRG19" s="107"/>
      <c r="JRH19" s="107"/>
      <c r="JRI19" s="107"/>
      <c r="JRJ19" s="107"/>
      <c r="JRK19" s="107"/>
      <c r="JRL19" s="107"/>
      <c r="JRM19" s="107"/>
      <c r="JRN19" s="107"/>
      <c r="JRO19" s="107"/>
      <c r="JRP19" s="107"/>
      <c r="JRQ19" s="107"/>
      <c r="JRR19" s="107"/>
      <c r="JRS19" s="107"/>
      <c r="JRT19" s="107"/>
      <c r="JRU19" s="107"/>
      <c r="JRV19" s="107"/>
      <c r="JRW19" s="107"/>
      <c r="JRX19" s="107"/>
      <c r="JRY19" s="107"/>
      <c r="JRZ19" s="107"/>
      <c r="JSA19" s="107"/>
      <c r="JSB19" s="107"/>
      <c r="JSC19" s="107"/>
      <c r="JSD19" s="107"/>
      <c r="JSE19" s="107"/>
      <c r="JSF19" s="107"/>
      <c r="JSG19" s="107"/>
      <c r="JSH19" s="107"/>
      <c r="JSI19" s="107"/>
      <c r="JSJ19" s="107"/>
      <c r="JSK19" s="107"/>
      <c r="JSL19" s="107"/>
      <c r="JSM19" s="107"/>
      <c r="JSN19" s="107"/>
      <c r="JSO19" s="107"/>
      <c r="JSP19" s="107"/>
      <c r="JSQ19" s="107"/>
      <c r="JSR19" s="107"/>
      <c r="JSS19" s="107"/>
      <c r="JST19" s="107"/>
      <c r="JSU19" s="107"/>
      <c r="JSV19" s="107"/>
      <c r="JSW19" s="107"/>
      <c r="JSX19" s="107"/>
      <c r="JSY19" s="107"/>
      <c r="JSZ19" s="107"/>
      <c r="JTA19" s="107"/>
      <c r="JTB19" s="107"/>
      <c r="JTC19" s="107"/>
      <c r="JTD19" s="107"/>
      <c r="JTE19" s="107"/>
      <c r="JTF19" s="107"/>
      <c r="JTG19" s="107"/>
      <c r="JTH19" s="107"/>
      <c r="JTI19" s="107"/>
      <c r="JTJ19" s="107"/>
      <c r="JTK19" s="107"/>
      <c r="JTL19" s="107"/>
      <c r="JTM19" s="107"/>
      <c r="JTN19" s="107"/>
      <c r="JTO19" s="107"/>
      <c r="JTP19" s="107"/>
      <c r="JTQ19" s="107"/>
      <c r="JTR19" s="107"/>
      <c r="JTS19" s="107"/>
      <c r="JTT19" s="107"/>
      <c r="JTU19" s="107"/>
      <c r="JTV19" s="107"/>
      <c r="JTW19" s="107"/>
      <c r="JTX19" s="107"/>
      <c r="JTY19" s="107"/>
      <c r="JTZ19" s="107"/>
      <c r="JUA19" s="107"/>
      <c r="JUB19" s="107"/>
      <c r="JUC19" s="107"/>
      <c r="JUD19" s="107"/>
      <c r="JUE19" s="107"/>
      <c r="JUF19" s="107"/>
      <c r="JUG19" s="107"/>
      <c r="JUH19" s="107"/>
      <c r="JUI19" s="107"/>
      <c r="JUJ19" s="107"/>
      <c r="JUK19" s="107"/>
      <c r="JUL19" s="107"/>
      <c r="JUM19" s="107"/>
      <c r="JUN19" s="107"/>
      <c r="JUO19" s="107"/>
      <c r="JUP19" s="107"/>
      <c r="JUQ19" s="107"/>
      <c r="JUR19" s="107"/>
      <c r="JUS19" s="107"/>
      <c r="JUT19" s="107"/>
      <c r="JUU19" s="107"/>
      <c r="JUV19" s="107"/>
      <c r="JUW19" s="107"/>
      <c r="JUX19" s="107"/>
      <c r="JUY19" s="107"/>
      <c r="JUZ19" s="107"/>
      <c r="JVA19" s="107"/>
      <c r="JVB19" s="107"/>
      <c r="JVC19" s="107"/>
      <c r="JVD19" s="107"/>
      <c r="JVE19" s="107"/>
      <c r="JVF19" s="107"/>
      <c r="JVG19" s="107"/>
      <c r="JVH19" s="107"/>
      <c r="JVI19" s="107"/>
      <c r="JVJ19" s="107"/>
      <c r="JVK19" s="107"/>
      <c r="JVL19" s="107"/>
      <c r="JVM19" s="107"/>
      <c r="JVN19" s="107"/>
      <c r="JVO19" s="107"/>
      <c r="JVP19" s="107"/>
      <c r="JVQ19" s="107"/>
      <c r="JVR19" s="107"/>
      <c r="JVS19" s="107"/>
      <c r="JVT19" s="107"/>
      <c r="JVU19" s="107"/>
      <c r="JVV19" s="107"/>
      <c r="JVW19" s="107"/>
      <c r="JVX19" s="107"/>
      <c r="JVY19" s="107"/>
      <c r="JVZ19" s="107"/>
      <c r="JWA19" s="107"/>
      <c r="JWB19" s="107"/>
      <c r="JWC19" s="107"/>
      <c r="JWD19" s="107"/>
      <c r="JWE19" s="107"/>
      <c r="JWF19" s="107"/>
      <c r="JWG19" s="107"/>
      <c r="JWH19" s="107"/>
      <c r="JWI19" s="107"/>
      <c r="JWJ19" s="107"/>
      <c r="JWK19" s="107"/>
      <c r="JWL19" s="107"/>
      <c r="JWM19" s="107"/>
      <c r="JWN19" s="107"/>
      <c r="JWO19" s="107"/>
      <c r="JWP19" s="107"/>
      <c r="JWQ19" s="107"/>
      <c r="JWR19" s="107"/>
      <c r="JWS19" s="107"/>
      <c r="JWT19" s="107"/>
      <c r="JWU19" s="107"/>
      <c r="JWV19" s="107"/>
      <c r="JWW19" s="107"/>
      <c r="JWX19" s="107"/>
      <c r="JWY19" s="107"/>
      <c r="JWZ19" s="107"/>
      <c r="JXA19" s="107"/>
      <c r="JXB19" s="107"/>
      <c r="JXC19" s="107"/>
      <c r="JXD19" s="107"/>
      <c r="JXE19" s="107"/>
      <c r="JXF19" s="107"/>
      <c r="JXG19" s="107"/>
      <c r="JXH19" s="107"/>
      <c r="JXI19" s="107"/>
      <c r="JXJ19" s="107"/>
      <c r="JXK19" s="107"/>
      <c r="JXL19" s="107"/>
      <c r="JXM19" s="107"/>
      <c r="JXN19" s="107"/>
      <c r="JXO19" s="107"/>
      <c r="JXP19" s="107"/>
      <c r="JXQ19" s="107"/>
      <c r="JXR19" s="107"/>
      <c r="JXS19" s="107"/>
      <c r="JXT19" s="107"/>
      <c r="JXU19" s="107"/>
      <c r="JXV19" s="107"/>
      <c r="JXW19" s="107"/>
      <c r="JXX19" s="107"/>
      <c r="JXY19" s="107"/>
      <c r="JXZ19" s="107"/>
      <c r="JYA19" s="107"/>
      <c r="JYB19" s="107"/>
      <c r="JYC19" s="107"/>
      <c r="JYD19" s="107"/>
      <c r="JYE19" s="107"/>
      <c r="JYF19" s="107"/>
      <c r="JYG19" s="107"/>
      <c r="JYH19" s="107"/>
      <c r="JYI19" s="107"/>
      <c r="JYJ19" s="107"/>
      <c r="JYK19" s="107"/>
      <c r="JYL19" s="107"/>
      <c r="JYM19" s="107"/>
      <c r="JYN19" s="107"/>
      <c r="JYO19" s="107"/>
      <c r="JYP19" s="107"/>
      <c r="JYQ19" s="107"/>
      <c r="JYR19" s="107"/>
      <c r="JYS19" s="107"/>
      <c r="JYT19" s="107"/>
      <c r="JYU19" s="107"/>
      <c r="JYV19" s="107"/>
      <c r="JYW19" s="107"/>
      <c r="JYX19" s="107"/>
      <c r="JYY19" s="107"/>
      <c r="JYZ19" s="107"/>
      <c r="JZA19" s="107"/>
      <c r="JZB19" s="107"/>
      <c r="JZC19" s="107"/>
      <c r="JZD19" s="107"/>
      <c r="JZE19" s="107"/>
      <c r="JZF19" s="107"/>
      <c r="JZG19" s="107"/>
      <c r="JZH19" s="107"/>
      <c r="JZI19" s="107"/>
      <c r="JZJ19" s="107"/>
      <c r="JZK19" s="107"/>
      <c r="JZL19" s="107"/>
      <c r="JZM19" s="107"/>
      <c r="JZN19" s="107"/>
      <c r="JZO19" s="107"/>
      <c r="JZP19" s="107"/>
      <c r="JZQ19" s="107"/>
      <c r="JZR19" s="107"/>
      <c r="JZS19" s="107"/>
      <c r="JZT19" s="107"/>
      <c r="JZU19" s="107"/>
      <c r="JZV19" s="107"/>
      <c r="JZW19" s="107"/>
      <c r="JZX19" s="107"/>
      <c r="JZY19" s="107"/>
      <c r="JZZ19" s="107"/>
      <c r="KAA19" s="107"/>
      <c r="KAB19" s="107"/>
      <c r="KAC19" s="107"/>
      <c r="KAD19" s="107"/>
      <c r="KAE19" s="107"/>
      <c r="KAF19" s="107"/>
      <c r="KAG19" s="107"/>
      <c r="KAH19" s="107"/>
      <c r="KAI19" s="107"/>
      <c r="KAJ19" s="107"/>
      <c r="KAK19" s="107"/>
      <c r="KAL19" s="107"/>
      <c r="KAM19" s="107"/>
      <c r="KAN19" s="107"/>
      <c r="KAO19" s="107"/>
      <c r="KAP19" s="107"/>
      <c r="KAQ19" s="107"/>
      <c r="KAR19" s="107"/>
      <c r="KAS19" s="107"/>
      <c r="KAT19" s="107"/>
      <c r="KAU19" s="107"/>
      <c r="KAV19" s="107"/>
      <c r="KAW19" s="107"/>
      <c r="KAX19" s="107"/>
      <c r="KAY19" s="107"/>
      <c r="KAZ19" s="107"/>
      <c r="KBA19" s="107"/>
      <c r="KBB19" s="107"/>
      <c r="KBC19" s="107"/>
      <c r="KBD19" s="107"/>
      <c r="KBE19" s="107"/>
      <c r="KBF19" s="107"/>
      <c r="KBG19" s="107"/>
      <c r="KBH19" s="107"/>
      <c r="KBI19" s="107"/>
      <c r="KBJ19" s="107"/>
      <c r="KBK19" s="107"/>
      <c r="KBL19" s="107"/>
      <c r="KBM19" s="107"/>
      <c r="KBN19" s="107"/>
      <c r="KBO19" s="107"/>
      <c r="KBP19" s="107"/>
      <c r="KBQ19" s="107"/>
      <c r="KBR19" s="107"/>
      <c r="KBS19" s="107"/>
      <c r="KBT19" s="107"/>
      <c r="KBU19" s="107"/>
      <c r="KBV19" s="107"/>
      <c r="KBW19" s="107"/>
      <c r="KBX19" s="107"/>
      <c r="KBY19" s="107"/>
      <c r="KBZ19" s="107"/>
      <c r="KCA19" s="107"/>
      <c r="KCB19" s="107"/>
      <c r="KCC19" s="107"/>
      <c r="KCD19" s="107"/>
      <c r="KCE19" s="107"/>
      <c r="KCF19" s="107"/>
      <c r="KCG19" s="107"/>
      <c r="KCH19" s="107"/>
      <c r="KCI19" s="107"/>
      <c r="KCJ19" s="107"/>
      <c r="KCK19" s="107"/>
      <c r="KCL19" s="107"/>
      <c r="KCM19" s="107"/>
      <c r="KCN19" s="107"/>
      <c r="KCO19" s="107"/>
      <c r="KCP19" s="107"/>
      <c r="KCQ19" s="107"/>
      <c r="KCR19" s="107"/>
      <c r="KCS19" s="107"/>
      <c r="KCT19" s="107"/>
      <c r="KCU19" s="107"/>
      <c r="KCV19" s="107"/>
      <c r="KCW19" s="107"/>
      <c r="KCX19" s="107"/>
      <c r="KCY19" s="107"/>
      <c r="KCZ19" s="107"/>
      <c r="KDA19" s="107"/>
      <c r="KDB19" s="107"/>
      <c r="KDC19" s="107"/>
      <c r="KDD19" s="107"/>
      <c r="KDE19" s="107"/>
      <c r="KDF19" s="107"/>
      <c r="KDG19" s="107"/>
      <c r="KDH19" s="107"/>
      <c r="KDI19" s="107"/>
      <c r="KDJ19" s="107"/>
      <c r="KDK19" s="107"/>
      <c r="KDL19" s="107"/>
      <c r="KDM19" s="107"/>
      <c r="KDN19" s="107"/>
      <c r="KDO19" s="107"/>
      <c r="KDP19" s="107"/>
      <c r="KDQ19" s="107"/>
      <c r="KDR19" s="107"/>
      <c r="KDS19" s="107"/>
      <c r="KDT19" s="107"/>
      <c r="KDU19" s="107"/>
      <c r="KDV19" s="107"/>
      <c r="KDW19" s="107"/>
      <c r="KDX19" s="107"/>
      <c r="KDY19" s="107"/>
      <c r="KDZ19" s="107"/>
      <c r="KEA19" s="107"/>
      <c r="KEB19" s="107"/>
      <c r="KEC19" s="107"/>
      <c r="KED19" s="107"/>
      <c r="KEE19" s="107"/>
      <c r="KEF19" s="107"/>
      <c r="KEG19" s="107"/>
      <c r="KEH19" s="107"/>
      <c r="KEI19" s="107"/>
      <c r="KEJ19" s="107"/>
      <c r="KEK19" s="107"/>
      <c r="KEL19" s="107"/>
      <c r="KEM19" s="107"/>
      <c r="KEN19" s="107"/>
      <c r="KEO19" s="107"/>
      <c r="KEP19" s="107"/>
      <c r="KEQ19" s="107"/>
      <c r="KER19" s="107"/>
      <c r="KES19" s="107"/>
      <c r="KET19" s="107"/>
      <c r="KEU19" s="107"/>
      <c r="KEV19" s="107"/>
      <c r="KEW19" s="107"/>
      <c r="KEX19" s="107"/>
      <c r="KEY19" s="107"/>
      <c r="KEZ19" s="107"/>
      <c r="KFA19" s="107"/>
      <c r="KFB19" s="107"/>
      <c r="KFC19" s="107"/>
      <c r="KFD19" s="107"/>
      <c r="KFE19" s="107"/>
      <c r="KFF19" s="107"/>
      <c r="KFG19" s="107"/>
      <c r="KFH19" s="107"/>
      <c r="KFI19" s="107"/>
      <c r="KFJ19" s="107"/>
      <c r="KFK19" s="107"/>
      <c r="KFL19" s="107"/>
      <c r="KFM19" s="107"/>
      <c r="KFN19" s="107"/>
      <c r="KFO19" s="107"/>
      <c r="KFP19" s="107"/>
      <c r="KFQ19" s="107"/>
      <c r="KFR19" s="107"/>
      <c r="KFS19" s="107"/>
      <c r="KFT19" s="107"/>
      <c r="KFU19" s="107"/>
      <c r="KFV19" s="107"/>
      <c r="KFW19" s="107"/>
      <c r="KFX19" s="107"/>
      <c r="KFY19" s="107"/>
      <c r="KFZ19" s="107"/>
      <c r="KGA19" s="107"/>
      <c r="KGB19" s="107"/>
      <c r="KGC19" s="107"/>
      <c r="KGD19" s="107"/>
      <c r="KGE19" s="107"/>
      <c r="KGF19" s="107"/>
      <c r="KGG19" s="107"/>
      <c r="KGH19" s="107"/>
      <c r="KGI19" s="107"/>
      <c r="KGJ19" s="107"/>
      <c r="KGK19" s="107"/>
      <c r="KGL19" s="107"/>
      <c r="KGM19" s="107"/>
      <c r="KGN19" s="107"/>
      <c r="KGO19" s="107"/>
      <c r="KGP19" s="107"/>
      <c r="KGQ19" s="107"/>
      <c r="KGR19" s="107"/>
      <c r="KGS19" s="107"/>
      <c r="KGT19" s="107"/>
      <c r="KGU19" s="107"/>
      <c r="KGV19" s="107"/>
      <c r="KGW19" s="107"/>
      <c r="KGX19" s="107"/>
      <c r="KGY19" s="107"/>
      <c r="KGZ19" s="107"/>
      <c r="KHA19" s="107"/>
      <c r="KHB19" s="107"/>
      <c r="KHC19" s="107"/>
      <c r="KHD19" s="107"/>
      <c r="KHE19" s="107"/>
      <c r="KHF19" s="107"/>
      <c r="KHG19" s="107"/>
      <c r="KHH19" s="107"/>
      <c r="KHI19" s="107"/>
      <c r="KHJ19" s="107"/>
      <c r="KHK19" s="107"/>
      <c r="KHL19" s="107"/>
      <c r="KHM19" s="107"/>
      <c r="KHN19" s="107"/>
      <c r="KHO19" s="107"/>
      <c r="KHP19" s="107"/>
      <c r="KHQ19" s="107"/>
      <c r="KHR19" s="107"/>
      <c r="KHS19" s="107"/>
      <c r="KHT19" s="107"/>
      <c r="KHU19" s="107"/>
      <c r="KHV19" s="107"/>
      <c r="KHW19" s="107"/>
      <c r="KHX19" s="107"/>
      <c r="KHY19" s="107"/>
      <c r="KHZ19" s="107"/>
      <c r="KIA19" s="107"/>
      <c r="KIB19" s="107"/>
      <c r="KIC19" s="107"/>
      <c r="KID19" s="107"/>
      <c r="KIE19" s="107"/>
      <c r="KIF19" s="107"/>
      <c r="KIG19" s="107"/>
      <c r="KIH19" s="107"/>
      <c r="KII19" s="107"/>
      <c r="KIJ19" s="107"/>
      <c r="KIK19" s="107"/>
      <c r="KIL19" s="107"/>
      <c r="KIM19" s="107"/>
      <c r="KIN19" s="107"/>
      <c r="KIO19" s="107"/>
      <c r="KIP19" s="107"/>
      <c r="KIQ19" s="107"/>
      <c r="KIR19" s="107"/>
      <c r="KIS19" s="107"/>
      <c r="KIT19" s="107"/>
      <c r="KIU19" s="107"/>
      <c r="KIV19" s="107"/>
      <c r="KIW19" s="107"/>
      <c r="KIX19" s="107"/>
      <c r="KIY19" s="107"/>
      <c r="KIZ19" s="107"/>
      <c r="KJA19" s="107"/>
      <c r="KJB19" s="107"/>
      <c r="KJC19" s="107"/>
      <c r="KJD19" s="107"/>
      <c r="KJE19" s="107"/>
      <c r="KJF19" s="107"/>
      <c r="KJG19" s="107"/>
      <c r="KJH19" s="107"/>
      <c r="KJI19" s="107"/>
      <c r="KJJ19" s="107"/>
      <c r="KJK19" s="107"/>
      <c r="KJL19" s="107"/>
      <c r="KJM19" s="107"/>
      <c r="KJN19" s="107"/>
      <c r="KJO19" s="107"/>
      <c r="KJP19" s="107"/>
      <c r="KJQ19" s="107"/>
      <c r="KJR19" s="107"/>
      <c r="KJS19" s="107"/>
      <c r="KJT19" s="107"/>
      <c r="KJU19" s="107"/>
      <c r="KJV19" s="107"/>
      <c r="KJW19" s="107"/>
      <c r="KJX19" s="107"/>
      <c r="KJY19" s="107"/>
      <c r="KJZ19" s="107"/>
      <c r="KKA19" s="107"/>
      <c r="KKB19" s="107"/>
      <c r="KKC19" s="107"/>
      <c r="KKD19" s="107"/>
      <c r="KKE19" s="107"/>
      <c r="KKF19" s="107"/>
      <c r="KKG19" s="107"/>
      <c r="KKH19" s="107"/>
      <c r="KKI19" s="107"/>
      <c r="KKJ19" s="107"/>
      <c r="KKK19" s="107"/>
      <c r="KKL19" s="107"/>
      <c r="KKM19" s="107"/>
      <c r="KKN19" s="107"/>
      <c r="KKO19" s="107"/>
      <c r="KKP19" s="107"/>
      <c r="KKQ19" s="107"/>
      <c r="KKR19" s="107"/>
      <c r="KKS19" s="107"/>
      <c r="KKT19" s="107"/>
      <c r="KKU19" s="107"/>
      <c r="KKV19" s="107"/>
      <c r="KKW19" s="107"/>
      <c r="KKX19" s="107"/>
      <c r="KKY19" s="107"/>
      <c r="KKZ19" s="107"/>
      <c r="KLA19" s="107"/>
      <c r="KLB19" s="107"/>
      <c r="KLC19" s="107"/>
      <c r="KLD19" s="107"/>
      <c r="KLE19" s="107"/>
      <c r="KLF19" s="107"/>
      <c r="KLG19" s="107"/>
      <c r="KLH19" s="107"/>
      <c r="KLI19" s="107"/>
      <c r="KLJ19" s="107"/>
      <c r="KLK19" s="107"/>
      <c r="KLL19" s="107"/>
      <c r="KLM19" s="107"/>
      <c r="KLN19" s="107"/>
      <c r="KLO19" s="107"/>
      <c r="KLP19" s="107"/>
      <c r="KLQ19" s="107"/>
      <c r="KLR19" s="107"/>
      <c r="KLS19" s="107"/>
      <c r="KLT19" s="107"/>
      <c r="KLU19" s="107"/>
      <c r="KLV19" s="107"/>
      <c r="KLW19" s="107"/>
      <c r="KLX19" s="107"/>
      <c r="KLY19" s="107"/>
      <c r="KLZ19" s="107"/>
      <c r="KMA19" s="107"/>
      <c r="KMB19" s="107"/>
      <c r="KMC19" s="107"/>
      <c r="KMD19" s="107"/>
      <c r="KME19" s="107"/>
      <c r="KMF19" s="107"/>
      <c r="KMG19" s="107"/>
      <c r="KMH19" s="107"/>
      <c r="KMI19" s="107"/>
      <c r="KMJ19" s="107"/>
      <c r="KMK19" s="107"/>
      <c r="KML19" s="107"/>
      <c r="KMM19" s="107"/>
      <c r="KMN19" s="107"/>
      <c r="KMO19" s="107"/>
      <c r="KMP19" s="107"/>
      <c r="KMQ19" s="107"/>
      <c r="KMR19" s="107"/>
      <c r="KMS19" s="107"/>
      <c r="KMT19" s="107"/>
      <c r="KMU19" s="107"/>
      <c r="KMV19" s="107"/>
      <c r="KMW19" s="107"/>
      <c r="KMX19" s="107"/>
      <c r="KMY19" s="107"/>
      <c r="KMZ19" s="107"/>
      <c r="KNA19" s="107"/>
      <c r="KNB19" s="107"/>
      <c r="KNC19" s="107"/>
      <c r="KND19" s="107"/>
      <c r="KNE19" s="107"/>
      <c r="KNF19" s="107"/>
      <c r="KNG19" s="107"/>
      <c r="KNH19" s="107"/>
      <c r="KNI19" s="107"/>
      <c r="KNJ19" s="107"/>
      <c r="KNK19" s="107"/>
      <c r="KNL19" s="107"/>
      <c r="KNM19" s="107"/>
      <c r="KNN19" s="107"/>
      <c r="KNO19" s="107"/>
      <c r="KNP19" s="107"/>
      <c r="KNQ19" s="107"/>
      <c r="KNR19" s="107"/>
      <c r="KNS19" s="107"/>
      <c r="KNT19" s="107"/>
      <c r="KNU19" s="107"/>
      <c r="KNV19" s="107"/>
      <c r="KNW19" s="107"/>
      <c r="KNX19" s="107"/>
      <c r="KNY19" s="107"/>
      <c r="KNZ19" s="107"/>
      <c r="KOA19" s="107"/>
      <c r="KOB19" s="107"/>
      <c r="KOC19" s="107"/>
      <c r="KOD19" s="107"/>
      <c r="KOE19" s="107"/>
      <c r="KOF19" s="107"/>
      <c r="KOG19" s="107"/>
      <c r="KOH19" s="107"/>
      <c r="KOI19" s="107"/>
      <c r="KOJ19" s="107"/>
      <c r="KOK19" s="107"/>
      <c r="KOL19" s="107"/>
      <c r="KOM19" s="107"/>
      <c r="KON19" s="107"/>
      <c r="KOO19" s="107"/>
      <c r="KOP19" s="107"/>
      <c r="KOQ19" s="107"/>
      <c r="KOR19" s="107"/>
      <c r="KOS19" s="107"/>
      <c r="KOT19" s="107"/>
      <c r="KOU19" s="107"/>
      <c r="KOV19" s="107"/>
      <c r="KOW19" s="107"/>
      <c r="KOX19" s="107"/>
      <c r="KOY19" s="107"/>
      <c r="KOZ19" s="107"/>
      <c r="KPA19" s="107"/>
      <c r="KPB19" s="107"/>
      <c r="KPC19" s="107"/>
      <c r="KPD19" s="107"/>
      <c r="KPE19" s="107"/>
      <c r="KPF19" s="107"/>
      <c r="KPG19" s="107"/>
      <c r="KPH19" s="107"/>
      <c r="KPI19" s="107"/>
      <c r="KPJ19" s="107"/>
      <c r="KPK19" s="107"/>
      <c r="KPL19" s="107"/>
      <c r="KPM19" s="107"/>
      <c r="KPN19" s="107"/>
      <c r="KPO19" s="107"/>
      <c r="KPP19" s="107"/>
      <c r="KPQ19" s="107"/>
      <c r="KPR19" s="107"/>
      <c r="KPS19" s="107"/>
      <c r="KPT19" s="107"/>
      <c r="KPU19" s="107"/>
      <c r="KPV19" s="107"/>
      <c r="KPW19" s="107"/>
      <c r="KPX19" s="107"/>
      <c r="KPY19" s="107"/>
      <c r="KPZ19" s="107"/>
      <c r="KQA19" s="107"/>
      <c r="KQB19" s="107"/>
      <c r="KQC19" s="107"/>
      <c r="KQD19" s="107"/>
      <c r="KQE19" s="107"/>
      <c r="KQF19" s="107"/>
      <c r="KQG19" s="107"/>
      <c r="KQH19" s="107"/>
      <c r="KQI19" s="107"/>
      <c r="KQJ19" s="107"/>
      <c r="KQK19" s="107"/>
      <c r="KQL19" s="107"/>
      <c r="KQM19" s="107"/>
      <c r="KQN19" s="107"/>
      <c r="KQO19" s="107"/>
      <c r="KQP19" s="107"/>
      <c r="KQQ19" s="107"/>
      <c r="KQR19" s="107"/>
      <c r="KQS19" s="107"/>
      <c r="KQT19" s="107"/>
      <c r="KQU19" s="107"/>
      <c r="KQV19" s="107"/>
      <c r="KQW19" s="107"/>
      <c r="KQX19" s="107"/>
      <c r="KQY19" s="107"/>
      <c r="KQZ19" s="107"/>
      <c r="KRA19" s="107"/>
      <c r="KRB19" s="107"/>
      <c r="KRC19" s="107"/>
      <c r="KRD19" s="107"/>
      <c r="KRE19" s="107"/>
      <c r="KRF19" s="107"/>
      <c r="KRG19" s="107"/>
      <c r="KRH19" s="107"/>
      <c r="KRI19" s="107"/>
      <c r="KRJ19" s="107"/>
      <c r="KRK19" s="107"/>
      <c r="KRL19" s="107"/>
      <c r="KRM19" s="107"/>
      <c r="KRN19" s="107"/>
      <c r="KRO19" s="107"/>
      <c r="KRP19" s="107"/>
      <c r="KRQ19" s="107"/>
      <c r="KRR19" s="107"/>
      <c r="KRS19" s="107"/>
      <c r="KRT19" s="107"/>
      <c r="KRU19" s="107"/>
      <c r="KRV19" s="107"/>
      <c r="KRW19" s="107"/>
      <c r="KRX19" s="107"/>
      <c r="KRY19" s="107"/>
      <c r="KRZ19" s="107"/>
      <c r="KSA19" s="107"/>
      <c r="KSB19" s="107"/>
      <c r="KSC19" s="107"/>
      <c r="KSD19" s="107"/>
      <c r="KSE19" s="107"/>
      <c r="KSF19" s="107"/>
      <c r="KSG19" s="107"/>
      <c r="KSH19" s="107"/>
      <c r="KSI19" s="107"/>
      <c r="KSJ19" s="107"/>
      <c r="KSK19" s="107"/>
      <c r="KSL19" s="107"/>
      <c r="KSM19" s="107"/>
      <c r="KSN19" s="107"/>
      <c r="KSO19" s="107"/>
      <c r="KSP19" s="107"/>
      <c r="KSQ19" s="107"/>
      <c r="KSR19" s="107"/>
      <c r="KSS19" s="107"/>
      <c r="KST19" s="107"/>
      <c r="KSU19" s="107"/>
      <c r="KSV19" s="107"/>
      <c r="KSW19" s="107"/>
      <c r="KSX19" s="107"/>
      <c r="KSY19" s="107"/>
      <c r="KSZ19" s="107"/>
      <c r="KTA19" s="107"/>
      <c r="KTB19" s="107"/>
      <c r="KTC19" s="107"/>
      <c r="KTD19" s="107"/>
      <c r="KTE19" s="107"/>
      <c r="KTF19" s="107"/>
      <c r="KTG19" s="107"/>
      <c r="KTH19" s="107"/>
      <c r="KTI19" s="107"/>
      <c r="KTJ19" s="107"/>
      <c r="KTK19" s="107"/>
      <c r="KTL19" s="107"/>
      <c r="KTM19" s="107"/>
      <c r="KTN19" s="107"/>
      <c r="KTO19" s="107"/>
      <c r="KTP19" s="107"/>
      <c r="KTQ19" s="107"/>
      <c r="KTR19" s="107"/>
      <c r="KTS19" s="107"/>
      <c r="KTT19" s="107"/>
      <c r="KTU19" s="107"/>
      <c r="KTV19" s="107"/>
      <c r="KTW19" s="107"/>
      <c r="KTX19" s="107"/>
      <c r="KTY19" s="107"/>
      <c r="KTZ19" s="107"/>
      <c r="KUA19" s="107"/>
      <c r="KUB19" s="107"/>
      <c r="KUC19" s="107"/>
      <c r="KUD19" s="107"/>
      <c r="KUE19" s="107"/>
      <c r="KUF19" s="107"/>
      <c r="KUG19" s="107"/>
      <c r="KUH19" s="107"/>
      <c r="KUI19" s="107"/>
      <c r="KUJ19" s="107"/>
      <c r="KUK19" s="107"/>
      <c r="KUL19" s="107"/>
      <c r="KUM19" s="107"/>
      <c r="KUN19" s="107"/>
      <c r="KUO19" s="107"/>
      <c r="KUP19" s="107"/>
      <c r="KUQ19" s="107"/>
      <c r="KUR19" s="107"/>
      <c r="KUS19" s="107"/>
      <c r="KUT19" s="107"/>
      <c r="KUU19" s="107"/>
      <c r="KUV19" s="107"/>
      <c r="KUW19" s="107"/>
      <c r="KUX19" s="107"/>
      <c r="KUY19" s="107"/>
      <c r="KUZ19" s="107"/>
      <c r="KVA19" s="107"/>
      <c r="KVB19" s="107"/>
      <c r="KVC19" s="107"/>
      <c r="KVD19" s="107"/>
      <c r="KVE19" s="107"/>
      <c r="KVF19" s="107"/>
      <c r="KVG19" s="107"/>
      <c r="KVH19" s="107"/>
      <c r="KVI19" s="107"/>
      <c r="KVJ19" s="107"/>
      <c r="KVK19" s="107"/>
      <c r="KVL19" s="107"/>
      <c r="KVM19" s="107"/>
      <c r="KVN19" s="107"/>
      <c r="KVO19" s="107"/>
      <c r="KVP19" s="107"/>
      <c r="KVQ19" s="107"/>
      <c r="KVR19" s="107"/>
      <c r="KVS19" s="107"/>
      <c r="KVT19" s="107"/>
      <c r="KVU19" s="107"/>
      <c r="KVV19" s="107"/>
      <c r="KVW19" s="107"/>
      <c r="KVX19" s="107"/>
      <c r="KVY19" s="107"/>
      <c r="KVZ19" s="107"/>
      <c r="KWA19" s="107"/>
      <c r="KWB19" s="107"/>
      <c r="KWC19" s="107"/>
      <c r="KWD19" s="107"/>
      <c r="KWE19" s="107"/>
      <c r="KWF19" s="107"/>
      <c r="KWG19" s="107"/>
      <c r="KWH19" s="107"/>
      <c r="KWI19" s="107"/>
      <c r="KWJ19" s="107"/>
      <c r="KWK19" s="107"/>
      <c r="KWL19" s="107"/>
      <c r="KWM19" s="107"/>
      <c r="KWN19" s="107"/>
      <c r="KWO19" s="107"/>
      <c r="KWP19" s="107"/>
      <c r="KWQ19" s="107"/>
      <c r="KWR19" s="107"/>
      <c r="KWS19" s="107"/>
      <c r="KWT19" s="107"/>
      <c r="KWU19" s="107"/>
      <c r="KWV19" s="107"/>
      <c r="KWW19" s="107"/>
      <c r="KWX19" s="107"/>
      <c r="KWY19" s="107"/>
      <c r="KWZ19" s="107"/>
      <c r="KXA19" s="107"/>
      <c r="KXB19" s="107"/>
      <c r="KXC19" s="107"/>
      <c r="KXD19" s="107"/>
      <c r="KXE19" s="107"/>
      <c r="KXF19" s="107"/>
      <c r="KXG19" s="107"/>
      <c r="KXH19" s="107"/>
      <c r="KXI19" s="107"/>
      <c r="KXJ19" s="107"/>
      <c r="KXK19" s="107"/>
      <c r="KXL19" s="107"/>
      <c r="KXM19" s="107"/>
      <c r="KXN19" s="107"/>
      <c r="KXO19" s="107"/>
      <c r="KXP19" s="107"/>
      <c r="KXQ19" s="107"/>
      <c r="KXR19" s="107"/>
      <c r="KXS19" s="107"/>
      <c r="KXT19" s="107"/>
      <c r="KXU19" s="107"/>
      <c r="KXV19" s="107"/>
      <c r="KXW19" s="107"/>
      <c r="KXX19" s="107"/>
      <c r="KXY19" s="107"/>
      <c r="KXZ19" s="107"/>
      <c r="KYA19" s="107"/>
      <c r="KYB19" s="107"/>
      <c r="KYC19" s="107"/>
      <c r="KYD19" s="107"/>
      <c r="KYE19" s="107"/>
      <c r="KYF19" s="107"/>
      <c r="KYG19" s="107"/>
      <c r="KYH19" s="107"/>
      <c r="KYI19" s="107"/>
      <c r="KYJ19" s="107"/>
      <c r="KYK19" s="107"/>
      <c r="KYL19" s="107"/>
      <c r="KYM19" s="107"/>
      <c r="KYN19" s="107"/>
      <c r="KYO19" s="107"/>
      <c r="KYP19" s="107"/>
      <c r="KYQ19" s="107"/>
      <c r="KYR19" s="107"/>
      <c r="KYS19" s="107"/>
      <c r="KYT19" s="107"/>
      <c r="KYU19" s="107"/>
      <c r="KYV19" s="107"/>
      <c r="KYW19" s="107"/>
      <c r="KYX19" s="107"/>
      <c r="KYY19" s="107"/>
      <c r="KYZ19" s="107"/>
      <c r="KZA19" s="107"/>
      <c r="KZB19" s="107"/>
      <c r="KZC19" s="107"/>
      <c r="KZD19" s="107"/>
      <c r="KZE19" s="107"/>
      <c r="KZF19" s="107"/>
      <c r="KZG19" s="107"/>
      <c r="KZH19" s="107"/>
      <c r="KZI19" s="107"/>
      <c r="KZJ19" s="107"/>
      <c r="KZK19" s="107"/>
      <c r="KZL19" s="107"/>
      <c r="KZM19" s="107"/>
      <c r="KZN19" s="107"/>
      <c r="KZO19" s="107"/>
      <c r="KZP19" s="107"/>
      <c r="KZQ19" s="107"/>
      <c r="KZR19" s="107"/>
      <c r="KZS19" s="107"/>
      <c r="KZT19" s="107"/>
      <c r="KZU19" s="107"/>
      <c r="KZV19" s="107"/>
      <c r="KZW19" s="107"/>
      <c r="KZX19" s="107"/>
      <c r="KZY19" s="107"/>
      <c r="KZZ19" s="107"/>
      <c r="LAA19" s="107"/>
      <c r="LAB19" s="107"/>
      <c r="LAC19" s="107"/>
      <c r="LAD19" s="107"/>
      <c r="LAE19" s="107"/>
      <c r="LAF19" s="107"/>
      <c r="LAG19" s="107"/>
      <c r="LAH19" s="107"/>
      <c r="LAI19" s="107"/>
      <c r="LAJ19" s="107"/>
      <c r="LAK19" s="107"/>
      <c r="LAL19" s="107"/>
      <c r="LAM19" s="107"/>
      <c r="LAN19" s="107"/>
      <c r="LAO19" s="107"/>
      <c r="LAP19" s="107"/>
      <c r="LAQ19" s="107"/>
      <c r="LAR19" s="107"/>
      <c r="LAS19" s="107"/>
      <c r="LAT19" s="107"/>
      <c r="LAU19" s="107"/>
      <c r="LAV19" s="107"/>
      <c r="LAW19" s="107"/>
      <c r="LAX19" s="107"/>
      <c r="LAY19" s="107"/>
      <c r="LAZ19" s="107"/>
      <c r="LBA19" s="107"/>
      <c r="LBB19" s="107"/>
      <c r="LBC19" s="107"/>
      <c r="LBD19" s="107"/>
      <c r="LBE19" s="107"/>
      <c r="LBF19" s="107"/>
      <c r="LBG19" s="107"/>
      <c r="LBH19" s="107"/>
      <c r="LBI19" s="107"/>
      <c r="LBJ19" s="107"/>
      <c r="LBK19" s="107"/>
      <c r="LBL19" s="107"/>
      <c r="LBM19" s="107"/>
      <c r="LBN19" s="107"/>
      <c r="LBO19" s="107"/>
      <c r="LBP19" s="107"/>
      <c r="LBQ19" s="107"/>
      <c r="LBR19" s="107"/>
      <c r="LBS19" s="107"/>
      <c r="LBT19" s="107"/>
      <c r="LBU19" s="107"/>
      <c r="LBV19" s="107"/>
      <c r="LBW19" s="107"/>
      <c r="LBX19" s="107"/>
      <c r="LBY19" s="107"/>
      <c r="LBZ19" s="107"/>
      <c r="LCA19" s="107"/>
      <c r="LCB19" s="107"/>
      <c r="LCC19" s="107"/>
      <c r="LCD19" s="107"/>
      <c r="LCE19" s="107"/>
      <c r="LCF19" s="107"/>
      <c r="LCG19" s="107"/>
      <c r="LCH19" s="107"/>
      <c r="LCI19" s="107"/>
      <c r="LCJ19" s="107"/>
      <c r="LCK19" s="107"/>
      <c r="LCL19" s="107"/>
      <c r="LCM19" s="107"/>
      <c r="LCN19" s="107"/>
      <c r="LCO19" s="107"/>
      <c r="LCP19" s="107"/>
      <c r="LCQ19" s="107"/>
      <c r="LCR19" s="107"/>
      <c r="LCS19" s="107"/>
      <c r="LCT19" s="107"/>
      <c r="LCU19" s="107"/>
      <c r="LCV19" s="107"/>
      <c r="LCW19" s="107"/>
      <c r="LCX19" s="107"/>
      <c r="LCY19" s="107"/>
      <c r="LCZ19" s="107"/>
      <c r="LDA19" s="107"/>
      <c r="LDB19" s="107"/>
      <c r="LDC19" s="107"/>
      <c r="LDD19" s="107"/>
      <c r="LDE19" s="107"/>
      <c r="LDF19" s="107"/>
      <c r="LDG19" s="107"/>
      <c r="LDH19" s="107"/>
      <c r="LDI19" s="107"/>
      <c r="LDJ19" s="107"/>
      <c r="LDK19" s="107"/>
      <c r="LDL19" s="107"/>
      <c r="LDM19" s="107"/>
      <c r="LDN19" s="107"/>
      <c r="LDO19" s="107"/>
      <c r="LDP19" s="107"/>
      <c r="LDQ19" s="107"/>
      <c r="LDR19" s="107"/>
      <c r="LDS19" s="107"/>
      <c r="LDT19" s="107"/>
      <c r="LDU19" s="107"/>
      <c r="LDV19" s="107"/>
      <c r="LDW19" s="107"/>
      <c r="LDX19" s="107"/>
      <c r="LDY19" s="107"/>
      <c r="LDZ19" s="107"/>
      <c r="LEA19" s="107"/>
      <c r="LEB19" s="107"/>
      <c r="LEC19" s="107"/>
      <c r="LED19" s="107"/>
      <c r="LEE19" s="107"/>
      <c r="LEF19" s="107"/>
      <c r="LEG19" s="107"/>
      <c r="LEH19" s="107"/>
      <c r="LEI19" s="107"/>
      <c r="LEJ19" s="107"/>
      <c r="LEK19" s="107"/>
      <c r="LEL19" s="107"/>
      <c r="LEM19" s="107"/>
      <c r="LEN19" s="107"/>
      <c r="LEO19" s="107"/>
      <c r="LEP19" s="107"/>
      <c r="LEQ19" s="107"/>
      <c r="LER19" s="107"/>
      <c r="LES19" s="107"/>
      <c r="LET19" s="107"/>
      <c r="LEU19" s="107"/>
      <c r="LEV19" s="107"/>
      <c r="LEW19" s="107"/>
      <c r="LEX19" s="107"/>
      <c r="LEY19" s="107"/>
      <c r="LEZ19" s="107"/>
      <c r="LFA19" s="107"/>
      <c r="LFB19" s="107"/>
      <c r="LFC19" s="107"/>
      <c r="LFD19" s="107"/>
      <c r="LFE19" s="107"/>
      <c r="LFF19" s="107"/>
      <c r="LFG19" s="107"/>
      <c r="LFH19" s="107"/>
      <c r="LFI19" s="107"/>
      <c r="LFJ19" s="107"/>
      <c r="LFK19" s="107"/>
      <c r="LFL19" s="107"/>
      <c r="LFM19" s="107"/>
      <c r="LFN19" s="107"/>
      <c r="LFO19" s="107"/>
      <c r="LFP19" s="107"/>
      <c r="LFQ19" s="107"/>
      <c r="LFR19" s="107"/>
      <c r="LFS19" s="107"/>
      <c r="LFT19" s="107"/>
      <c r="LFU19" s="107"/>
      <c r="LFV19" s="107"/>
      <c r="LFW19" s="107"/>
      <c r="LFX19" s="107"/>
      <c r="LFY19" s="107"/>
      <c r="LFZ19" s="107"/>
      <c r="LGA19" s="107"/>
      <c r="LGB19" s="107"/>
      <c r="LGC19" s="107"/>
      <c r="LGD19" s="107"/>
      <c r="LGE19" s="107"/>
      <c r="LGF19" s="107"/>
      <c r="LGG19" s="107"/>
      <c r="LGH19" s="107"/>
      <c r="LGI19" s="107"/>
      <c r="LGJ19" s="107"/>
      <c r="LGK19" s="107"/>
      <c r="LGL19" s="107"/>
      <c r="LGM19" s="107"/>
      <c r="LGN19" s="107"/>
      <c r="LGO19" s="107"/>
      <c r="LGP19" s="107"/>
      <c r="LGQ19" s="107"/>
      <c r="LGR19" s="107"/>
      <c r="LGS19" s="107"/>
      <c r="LGT19" s="107"/>
      <c r="LGU19" s="107"/>
      <c r="LGV19" s="107"/>
      <c r="LGW19" s="107"/>
      <c r="LGX19" s="107"/>
      <c r="LGY19" s="107"/>
      <c r="LGZ19" s="107"/>
      <c r="LHA19" s="107"/>
      <c r="LHB19" s="107"/>
      <c r="LHC19" s="107"/>
      <c r="LHD19" s="107"/>
      <c r="LHE19" s="107"/>
      <c r="LHF19" s="107"/>
      <c r="LHG19" s="107"/>
      <c r="LHH19" s="107"/>
      <c r="LHI19" s="107"/>
      <c r="LHJ19" s="107"/>
      <c r="LHK19" s="107"/>
      <c r="LHL19" s="107"/>
      <c r="LHM19" s="107"/>
      <c r="LHN19" s="107"/>
      <c r="LHO19" s="107"/>
      <c r="LHP19" s="107"/>
      <c r="LHQ19" s="107"/>
      <c r="LHR19" s="107"/>
      <c r="LHS19" s="107"/>
      <c r="LHT19" s="107"/>
      <c r="LHU19" s="107"/>
      <c r="LHV19" s="107"/>
      <c r="LHW19" s="107"/>
      <c r="LHX19" s="107"/>
      <c r="LHY19" s="107"/>
      <c r="LHZ19" s="107"/>
      <c r="LIA19" s="107"/>
      <c r="LIB19" s="107"/>
      <c r="LIC19" s="107"/>
      <c r="LID19" s="107"/>
      <c r="LIE19" s="107"/>
      <c r="LIF19" s="107"/>
      <c r="LIG19" s="107"/>
      <c r="LIH19" s="107"/>
      <c r="LII19" s="107"/>
      <c r="LIJ19" s="107"/>
      <c r="LIK19" s="107"/>
      <c r="LIL19" s="107"/>
      <c r="LIM19" s="107"/>
      <c r="LIN19" s="107"/>
      <c r="LIO19" s="107"/>
      <c r="LIP19" s="107"/>
      <c r="LIQ19" s="107"/>
      <c r="LIR19" s="107"/>
      <c r="LIS19" s="107"/>
      <c r="LIT19" s="107"/>
      <c r="LIU19" s="107"/>
      <c r="LIV19" s="107"/>
      <c r="LIW19" s="107"/>
      <c r="LIX19" s="107"/>
      <c r="LIY19" s="107"/>
      <c r="LIZ19" s="107"/>
      <c r="LJA19" s="107"/>
      <c r="LJB19" s="107"/>
      <c r="LJC19" s="107"/>
      <c r="LJD19" s="107"/>
      <c r="LJE19" s="107"/>
      <c r="LJF19" s="107"/>
      <c r="LJG19" s="107"/>
      <c r="LJH19" s="107"/>
      <c r="LJI19" s="107"/>
      <c r="LJJ19" s="107"/>
      <c r="LJK19" s="107"/>
      <c r="LJL19" s="107"/>
      <c r="LJM19" s="107"/>
      <c r="LJN19" s="107"/>
      <c r="LJO19" s="107"/>
      <c r="LJP19" s="107"/>
      <c r="LJQ19" s="107"/>
      <c r="LJR19" s="107"/>
      <c r="LJS19" s="107"/>
      <c r="LJT19" s="107"/>
      <c r="LJU19" s="107"/>
      <c r="LJV19" s="107"/>
      <c r="LJW19" s="107"/>
      <c r="LJX19" s="107"/>
      <c r="LJY19" s="107"/>
      <c r="LJZ19" s="107"/>
      <c r="LKA19" s="107"/>
      <c r="LKB19" s="107"/>
      <c r="LKC19" s="107"/>
      <c r="LKD19" s="107"/>
      <c r="LKE19" s="107"/>
      <c r="LKF19" s="107"/>
      <c r="LKG19" s="107"/>
      <c r="LKH19" s="107"/>
      <c r="LKI19" s="107"/>
      <c r="LKJ19" s="107"/>
      <c r="LKK19" s="107"/>
      <c r="LKL19" s="107"/>
      <c r="LKM19" s="107"/>
      <c r="LKN19" s="107"/>
      <c r="LKO19" s="107"/>
      <c r="LKP19" s="107"/>
      <c r="LKQ19" s="107"/>
      <c r="LKR19" s="107"/>
      <c r="LKS19" s="107"/>
      <c r="LKT19" s="107"/>
      <c r="LKU19" s="107"/>
      <c r="LKV19" s="107"/>
      <c r="LKW19" s="107"/>
      <c r="LKX19" s="107"/>
      <c r="LKY19" s="107"/>
      <c r="LKZ19" s="107"/>
      <c r="LLA19" s="107"/>
      <c r="LLB19" s="107"/>
      <c r="LLC19" s="107"/>
      <c r="LLD19" s="107"/>
      <c r="LLE19" s="107"/>
      <c r="LLF19" s="107"/>
      <c r="LLG19" s="107"/>
      <c r="LLH19" s="107"/>
      <c r="LLI19" s="107"/>
      <c r="LLJ19" s="107"/>
      <c r="LLK19" s="107"/>
      <c r="LLL19" s="107"/>
      <c r="LLM19" s="107"/>
      <c r="LLN19" s="107"/>
      <c r="LLO19" s="107"/>
      <c r="LLP19" s="107"/>
      <c r="LLQ19" s="107"/>
      <c r="LLR19" s="107"/>
      <c r="LLS19" s="107"/>
      <c r="LLT19" s="107"/>
      <c r="LLU19" s="107"/>
      <c r="LLV19" s="107"/>
      <c r="LLW19" s="107"/>
      <c r="LLX19" s="107"/>
      <c r="LLY19" s="107"/>
      <c r="LLZ19" s="107"/>
      <c r="LMA19" s="107"/>
      <c r="LMB19" s="107"/>
      <c r="LMC19" s="107"/>
      <c r="LMD19" s="107"/>
      <c r="LME19" s="107"/>
      <c r="LMF19" s="107"/>
      <c r="LMG19" s="107"/>
      <c r="LMH19" s="107"/>
      <c r="LMI19" s="107"/>
      <c r="LMJ19" s="107"/>
      <c r="LMK19" s="107"/>
      <c r="LML19" s="107"/>
      <c r="LMM19" s="107"/>
      <c r="LMN19" s="107"/>
      <c r="LMO19" s="107"/>
      <c r="LMP19" s="107"/>
      <c r="LMQ19" s="107"/>
      <c r="LMR19" s="107"/>
      <c r="LMS19" s="107"/>
      <c r="LMT19" s="107"/>
      <c r="LMU19" s="107"/>
      <c r="LMV19" s="107"/>
      <c r="LMW19" s="107"/>
      <c r="LMX19" s="107"/>
      <c r="LMY19" s="107"/>
      <c r="LMZ19" s="107"/>
      <c r="LNA19" s="107"/>
      <c r="LNB19" s="107"/>
      <c r="LNC19" s="107"/>
      <c r="LND19" s="107"/>
      <c r="LNE19" s="107"/>
      <c r="LNF19" s="107"/>
      <c r="LNG19" s="107"/>
      <c r="LNH19" s="107"/>
      <c r="LNI19" s="107"/>
      <c r="LNJ19" s="107"/>
      <c r="LNK19" s="107"/>
      <c r="LNL19" s="107"/>
      <c r="LNM19" s="107"/>
      <c r="LNN19" s="107"/>
      <c r="LNO19" s="107"/>
      <c r="LNP19" s="107"/>
      <c r="LNQ19" s="107"/>
      <c r="LNR19" s="107"/>
      <c r="LNS19" s="107"/>
      <c r="LNT19" s="107"/>
      <c r="LNU19" s="107"/>
      <c r="LNV19" s="107"/>
      <c r="LNW19" s="107"/>
      <c r="LNX19" s="107"/>
      <c r="LNY19" s="107"/>
      <c r="LNZ19" s="107"/>
      <c r="LOA19" s="107"/>
      <c r="LOB19" s="107"/>
      <c r="LOC19" s="107"/>
      <c r="LOD19" s="107"/>
      <c r="LOE19" s="107"/>
      <c r="LOF19" s="107"/>
      <c r="LOG19" s="107"/>
      <c r="LOH19" s="107"/>
      <c r="LOI19" s="107"/>
      <c r="LOJ19" s="107"/>
      <c r="LOK19" s="107"/>
      <c r="LOL19" s="107"/>
      <c r="LOM19" s="107"/>
      <c r="LON19" s="107"/>
      <c r="LOO19" s="107"/>
      <c r="LOP19" s="107"/>
      <c r="LOQ19" s="107"/>
      <c r="LOR19" s="107"/>
      <c r="LOS19" s="107"/>
      <c r="LOT19" s="107"/>
      <c r="LOU19" s="107"/>
      <c r="LOV19" s="107"/>
      <c r="LOW19" s="107"/>
      <c r="LOX19" s="107"/>
      <c r="LOY19" s="107"/>
      <c r="LOZ19" s="107"/>
      <c r="LPA19" s="107"/>
      <c r="LPB19" s="107"/>
      <c r="LPC19" s="107"/>
      <c r="LPD19" s="107"/>
      <c r="LPE19" s="107"/>
      <c r="LPF19" s="107"/>
      <c r="LPG19" s="107"/>
      <c r="LPH19" s="107"/>
      <c r="LPI19" s="107"/>
      <c r="LPJ19" s="107"/>
      <c r="LPK19" s="107"/>
      <c r="LPL19" s="107"/>
      <c r="LPM19" s="107"/>
      <c r="LPN19" s="107"/>
      <c r="LPO19" s="107"/>
      <c r="LPP19" s="107"/>
      <c r="LPQ19" s="107"/>
      <c r="LPR19" s="107"/>
      <c r="LPS19" s="107"/>
      <c r="LPT19" s="107"/>
      <c r="LPU19" s="107"/>
      <c r="LPV19" s="107"/>
      <c r="LPW19" s="107"/>
      <c r="LPX19" s="107"/>
      <c r="LPY19" s="107"/>
      <c r="LPZ19" s="107"/>
      <c r="LQA19" s="107"/>
      <c r="LQB19" s="107"/>
      <c r="LQC19" s="107"/>
      <c r="LQD19" s="107"/>
      <c r="LQE19" s="107"/>
      <c r="LQF19" s="107"/>
      <c r="LQG19" s="107"/>
      <c r="LQH19" s="107"/>
      <c r="LQI19" s="107"/>
      <c r="LQJ19" s="107"/>
      <c r="LQK19" s="107"/>
      <c r="LQL19" s="107"/>
      <c r="LQM19" s="107"/>
      <c r="LQN19" s="107"/>
      <c r="LQO19" s="107"/>
      <c r="LQP19" s="107"/>
      <c r="LQQ19" s="107"/>
      <c r="LQR19" s="107"/>
      <c r="LQS19" s="107"/>
      <c r="LQT19" s="107"/>
      <c r="LQU19" s="107"/>
      <c r="LQV19" s="107"/>
      <c r="LQW19" s="107"/>
      <c r="LQX19" s="107"/>
      <c r="LQY19" s="107"/>
      <c r="LQZ19" s="107"/>
      <c r="LRA19" s="107"/>
      <c r="LRB19" s="107"/>
      <c r="LRC19" s="107"/>
      <c r="LRD19" s="107"/>
      <c r="LRE19" s="107"/>
      <c r="LRF19" s="107"/>
      <c r="LRG19" s="107"/>
      <c r="LRH19" s="107"/>
      <c r="LRI19" s="107"/>
      <c r="LRJ19" s="107"/>
      <c r="LRK19" s="107"/>
      <c r="LRL19" s="107"/>
      <c r="LRM19" s="107"/>
      <c r="LRN19" s="107"/>
      <c r="LRO19" s="107"/>
      <c r="LRP19" s="107"/>
      <c r="LRQ19" s="107"/>
      <c r="LRR19" s="107"/>
      <c r="LRS19" s="107"/>
      <c r="LRT19" s="107"/>
      <c r="LRU19" s="107"/>
      <c r="LRV19" s="107"/>
      <c r="LRW19" s="107"/>
      <c r="LRX19" s="107"/>
      <c r="LRY19" s="107"/>
      <c r="LRZ19" s="107"/>
      <c r="LSA19" s="107"/>
      <c r="LSB19" s="107"/>
      <c r="LSC19" s="107"/>
      <c r="LSD19" s="107"/>
      <c r="LSE19" s="107"/>
      <c r="LSF19" s="107"/>
      <c r="LSG19" s="107"/>
      <c r="LSH19" s="107"/>
      <c r="LSI19" s="107"/>
      <c r="LSJ19" s="107"/>
      <c r="LSK19" s="107"/>
      <c r="LSL19" s="107"/>
      <c r="LSM19" s="107"/>
      <c r="LSN19" s="107"/>
      <c r="LSO19" s="107"/>
      <c r="LSP19" s="107"/>
      <c r="LSQ19" s="107"/>
      <c r="LSR19" s="107"/>
      <c r="LSS19" s="107"/>
      <c r="LST19" s="107"/>
      <c r="LSU19" s="107"/>
      <c r="LSV19" s="107"/>
      <c r="LSW19" s="107"/>
      <c r="LSX19" s="107"/>
      <c r="LSY19" s="107"/>
      <c r="LSZ19" s="107"/>
      <c r="LTA19" s="107"/>
      <c r="LTB19" s="107"/>
      <c r="LTC19" s="107"/>
      <c r="LTD19" s="107"/>
      <c r="LTE19" s="107"/>
      <c r="LTF19" s="107"/>
      <c r="LTG19" s="107"/>
      <c r="LTH19" s="107"/>
      <c r="LTI19" s="107"/>
      <c r="LTJ19" s="107"/>
      <c r="LTK19" s="107"/>
      <c r="LTL19" s="107"/>
      <c r="LTM19" s="107"/>
      <c r="LTN19" s="107"/>
      <c r="LTO19" s="107"/>
      <c r="LTP19" s="107"/>
      <c r="LTQ19" s="107"/>
      <c r="LTR19" s="107"/>
      <c r="LTS19" s="107"/>
      <c r="LTT19" s="107"/>
      <c r="LTU19" s="107"/>
      <c r="LTV19" s="107"/>
      <c r="LTW19" s="107"/>
      <c r="LTX19" s="107"/>
      <c r="LTY19" s="107"/>
      <c r="LTZ19" s="107"/>
      <c r="LUA19" s="107"/>
      <c r="LUB19" s="107"/>
      <c r="LUC19" s="107"/>
      <c r="LUD19" s="107"/>
      <c r="LUE19" s="107"/>
      <c r="LUF19" s="107"/>
      <c r="LUG19" s="107"/>
      <c r="LUH19" s="107"/>
      <c r="LUI19" s="107"/>
      <c r="LUJ19" s="107"/>
      <c r="LUK19" s="107"/>
      <c r="LUL19" s="107"/>
      <c r="LUM19" s="107"/>
      <c r="LUN19" s="107"/>
      <c r="LUO19" s="107"/>
      <c r="LUP19" s="107"/>
      <c r="LUQ19" s="107"/>
      <c r="LUR19" s="107"/>
      <c r="LUS19" s="107"/>
      <c r="LUT19" s="107"/>
      <c r="LUU19" s="107"/>
      <c r="LUV19" s="107"/>
      <c r="LUW19" s="107"/>
      <c r="LUX19" s="107"/>
      <c r="LUY19" s="107"/>
      <c r="LUZ19" s="107"/>
      <c r="LVA19" s="107"/>
      <c r="LVB19" s="107"/>
      <c r="LVC19" s="107"/>
      <c r="LVD19" s="107"/>
      <c r="LVE19" s="107"/>
      <c r="LVF19" s="107"/>
      <c r="LVG19" s="107"/>
      <c r="LVH19" s="107"/>
      <c r="LVI19" s="107"/>
      <c r="LVJ19" s="107"/>
      <c r="LVK19" s="107"/>
      <c r="LVL19" s="107"/>
      <c r="LVM19" s="107"/>
      <c r="LVN19" s="107"/>
      <c r="LVO19" s="107"/>
      <c r="LVP19" s="107"/>
      <c r="LVQ19" s="107"/>
      <c r="LVR19" s="107"/>
      <c r="LVS19" s="107"/>
      <c r="LVT19" s="107"/>
      <c r="LVU19" s="107"/>
      <c r="LVV19" s="107"/>
      <c r="LVW19" s="107"/>
      <c r="LVX19" s="107"/>
      <c r="LVY19" s="107"/>
      <c r="LVZ19" s="107"/>
      <c r="LWA19" s="107"/>
      <c r="LWB19" s="107"/>
      <c r="LWC19" s="107"/>
      <c r="LWD19" s="107"/>
      <c r="LWE19" s="107"/>
      <c r="LWF19" s="107"/>
      <c r="LWG19" s="107"/>
      <c r="LWH19" s="107"/>
      <c r="LWI19" s="107"/>
      <c r="LWJ19" s="107"/>
      <c r="LWK19" s="107"/>
      <c r="LWL19" s="107"/>
      <c r="LWM19" s="107"/>
      <c r="LWN19" s="107"/>
      <c r="LWO19" s="107"/>
      <c r="LWP19" s="107"/>
      <c r="LWQ19" s="107"/>
      <c r="LWR19" s="107"/>
      <c r="LWS19" s="107"/>
      <c r="LWT19" s="107"/>
      <c r="LWU19" s="107"/>
      <c r="LWV19" s="107"/>
      <c r="LWW19" s="107"/>
      <c r="LWX19" s="107"/>
      <c r="LWY19" s="107"/>
      <c r="LWZ19" s="107"/>
      <c r="LXA19" s="107"/>
      <c r="LXB19" s="107"/>
      <c r="LXC19" s="107"/>
      <c r="LXD19" s="107"/>
      <c r="LXE19" s="107"/>
      <c r="LXF19" s="107"/>
      <c r="LXG19" s="107"/>
      <c r="LXH19" s="107"/>
      <c r="LXI19" s="107"/>
      <c r="LXJ19" s="107"/>
      <c r="LXK19" s="107"/>
      <c r="LXL19" s="107"/>
      <c r="LXM19" s="107"/>
      <c r="LXN19" s="107"/>
      <c r="LXO19" s="107"/>
      <c r="LXP19" s="107"/>
      <c r="LXQ19" s="107"/>
      <c r="LXR19" s="107"/>
      <c r="LXS19" s="107"/>
      <c r="LXT19" s="107"/>
      <c r="LXU19" s="107"/>
      <c r="LXV19" s="107"/>
      <c r="LXW19" s="107"/>
      <c r="LXX19" s="107"/>
      <c r="LXY19" s="107"/>
      <c r="LXZ19" s="107"/>
      <c r="LYA19" s="107"/>
      <c r="LYB19" s="107"/>
      <c r="LYC19" s="107"/>
      <c r="LYD19" s="107"/>
      <c r="LYE19" s="107"/>
      <c r="LYF19" s="107"/>
      <c r="LYG19" s="107"/>
      <c r="LYH19" s="107"/>
      <c r="LYI19" s="107"/>
      <c r="LYJ19" s="107"/>
      <c r="LYK19" s="107"/>
      <c r="LYL19" s="107"/>
      <c r="LYM19" s="107"/>
      <c r="LYN19" s="107"/>
      <c r="LYO19" s="107"/>
      <c r="LYP19" s="107"/>
      <c r="LYQ19" s="107"/>
      <c r="LYR19" s="107"/>
      <c r="LYS19" s="107"/>
      <c r="LYT19" s="107"/>
      <c r="LYU19" s="107"/>
      <c r="LYV19" s="107"/>
      <c r="LYW19" s="107"/>
      <c r="LYX19" s="107"/>
      <c r="LYY19" s="107"/>
      <c r="LYZ19" s="107"/>
      <c r="LZA19" s="107"/>
      <c r="LZB19" s="107"/>
      <c r="LZC19" s="107"/>
      <c r="LZD19" s="107"/>
      <c r="LZE19" s="107"/>
      <c r="LZF19" s="107"/>
      <c r="LZG19" s="107"/>
      <c r="LZH19" s="107"/>
      <c r="LZI19" s="107"/>
      <c r="LZJ19" s="107"/>
      <c r="LZK19" s="107"/>
      <c r="LZL19" s="107"/>
      <c r="LZM19" s="107"/>
      <c r="LZN19" s="107"/>
      <c r="LZO19" s="107"/>
      <c r="LZP19" s="107"/>
      <c r="LZQ19" s="107"/>
      <c r="LZR19" s="107"/>
      <c r="LZS19" s="107"/>
      <c r="LZT19" s="107"/>
      <c r="LZU19" s="107"/>
      <c r="LZV19" s="107"/>
      <c r="LZW19" s="107"/>
      <c r="LZX19" s="107"/>
      <c r="LZY19" s="107"/>
      <c r="LZZ19" s="107"/>
      <c r="MAA19" s="107"/>
      <c r="MAB19" s="107"/>
      <c r="MAC19" s="107"/>
      <c r="MAD19" s="107"/>
      <c r="MAE19" s="107"/>
      <c r="MAF19" s="107"/>
      <c r="MAG19" s="107"/>
      <c r="MAH19" s="107"/>
      <c r="MAI19" s="107"/>
      <c r="MAJ19" s="107"/>
      <c r="MAK19" s="107"/>
      <c r="MAL19" s="107"/>
      <c r="MAM19" s="107"/>
      <c r="MAN19" s="107"/>
      <c r="MAO19" s="107"/>
      <c r="MAP19" s="107"/>
      <c r="MAQ19" s="107"/>
      <c r="MAR19" s="107"/>
      <c r="MAS19" s="107"/>
      <c r="MAT19" s="107"/>
      <c r="MAU19" s="107"/>
      <c r="MAV19" s="107"/>
      <c r="MAW19" s="107"/>
      <c r="MAX19" s="107"/>
      <c r="MAY19" s="107"/>
      <c r="MAZ19" s="107"/>
      <c r="MBA19" s="107"/>
      <c r="MBB19" s="107"/>
      <c r="MBC19" s="107"/>
      <c r="MBD19" s="107"/>
      <c r="MBE19" s="107"/>
      <c r="MBF19" s="107"/>
      <c r="MBG19" s="107"/>
      <c r="MBH19" s="107"/>
      <c r="MBI19" s="107"/>
      <c r="MBJ19" s="107"/>
      <c r="MBK19" s="107"/>
      <c r="MBL19" s="107"/>
      <c r="MBM19" s="107"/>
      <c r="MBN19" s="107"/>
      <c r="MBO19" s="107"/>
      <c r="MBP19" s="107"/>
      <c r="MBQ19" s="107"/>
      <c r="MBR19" s="107"/>
      <c r="MBS19" s="107"/>
      <c r="MBT19" s="107"/>
      <c r="MBU19" s="107"/>
      <c r="MBV19" s="107"/>
      <c r="MBW19" s="107"/>
      <c r="MBX19" s="107"/>
      <c r="MBY19" s="107"/>
      <c r="MBZ19" s="107"/>
      <c r="MCA19" s="107"/>
      <c r="MCB19" s="107"/>
      <c r="MCC19" s="107"/>
      <c r="MCD19" s="107"/>
      <c r="MCE19" s="107"/>
      <c r="MCF19" s="107"/>
      <c r="MCG19" s="107"/>
      <c r="MCH19" s="107"/>
      <c r="MCI19" s="107"/>
      <c r="MCJ19" s="107"/>
      <c r="MCK19" s="107"/>
      <c r="MCL19" s="107"/>
      <c r="MCM19" s="107"/>
      <c r="MCN19" s="107"/>
      <c r="MCO19" s="107"/>
      <c r="MCP19" s="107"/>
      <c r="MCQ19" s="107"/>
      <c r="MCR19" s="107"/>
      <c r="MCS19" s="107"/>
      <c r="MCT19" s="107"/>
      <c r="MCU19" s="107"/>
      <c r="MCV19" s="107"/>
      <c r="MCW19" s="107"/>
      <c r="MCX19" s="107"/>
      <c r="MCY19" s="107"/>
      <c r="MCZ19" s="107"/>
      <c r="MDA19" s="107"/>
      <c r="MDB19" s="107"/>
      <c r="MDC19" s="107"/>
      <c r="MDD19" s="107"/>
      <c r="MDE19" s="107"/>
      <c r="MDF19" s="107"/>
      <c r="MDG19" s="107"/>
      <c r="MDH19" s="107"/>
      <c r="MDI19" s="107"/>
      <c r="MDJ19" s="107"/>
      <c r="MDK19" s="107"/>
      <c r="MDL19" s="107"/>
      <c r="MDM19" s="107"/>
      <c r="MDN19" s="107"/>
      <c r="MDO19" s="107"/>
      <c r="MDP19" s="107"/>
      <c r="MDQ19" s="107"/>
      <c r="MDR19" s="107"/>
      <c r="MDS19" s="107"/>
      <c r="MDT19" s="107"/>
      <c r="MDU19" s="107"/>
      <c r="MDV19" s="107"/>
      <c r="MDW19" s="107"/>
      <c r="MDX19" s="107"/>
      <c r="MDY19" s="107"/>
      <c r="MDZ19" s="107"/>
      <c r="MEA19" s="107"/>
      <c r="MEB19" s="107"/>
      <c r="MEC19" s="107"/>
      <c r="MED19" s="107"/>
      <c r="MEE19" s="107"/>
      <c r="MEF19" s="107"/>
      <c r="MEG19" s="107"/>
      <c r="MEH19" s="107"/>
      <c r="MEI19" s="107"/>
      <c r="MEJ19" s="107"/>
      <c r="MEK19" s="107"/>
      <c r="MEL19" s="107"/>
      <c r="MEM19" s="107"/>
      <c r="MEN19" s="107"/>
      <c r="MEO19" s="107"/>
      <c r="MEP19" s="107"/>
      <c r="MEQ19" s="107"/>
      <c r="MER19" s="107"/>
      <c r="MES19" s="107"/>
      <c r="MET19" s="107"/>
      <c r="MEU19" s="107"/>
      <c r="MEV19" s="107"/>
      <c r="MEW19" s="107"/>
      <c r="MEX19" s="107"/>
      <c r="MEY19" s="107"/>
      <c r="MEZ19" s="107"/>
      <c r="MFA19" s="107"/>
      <c r="MFB19" s="107"/>
      <c r="MFC19" s="107"/>
      <c r="MFD19" s="107"/>
      <c r="MFE19" s="107"/>
      <c r="MFF19" s="107"/>
      <c r="MFG19" s="107"/>
      <c r="MFH19" s="107"/>
      <c r="MFI19" s="107"/>
      <c r="MFJ19" s="107"/>
      <c r="MFK19" s="107"/>
      <c r="MFL19" s="107"/>
      <c r="MFM19" s="107"/>
      <c r="MFN19" s="107"/>
      <c r="MFO19" s="107"/>
      <c r="MFP19" s="107"/>
      <c r="MFQ19" s="107"/>
      <c r="MFR19" s="107"/>
      <c r="MFS19" s="107"/>
      <c r="MFT19" s="107"/>
      <c r="MFU19" s="107"/>
      <c r="MFV19" s="107"/>
      <c r="MFW19" s="107"/>
      <c r="MFX19" s="107"/>
      <c r="MFY19" s="107"/>
      <c r="MFZ19" s="107"/>
      <c r="MGA19" s="107"/>
      <c r="MGB19" s="107"/>
      <c r="MGC19" s="107"/>
      <c r="MGD19" s="107"/>
      <c r="MGE19" s="107"/>
      <c r="MGF19" s="107"/>
      <c r="MGG19" s="107"/>
      <c r="MGH19" s="107"/>
      <c r="MGI19" s="107"/>
      <c r="MGJ19" s="107"/>
      <c r="MGK19" s="107"/>
      <c r="MGL19" s="107"/>
      <c r="MGM19" s="107"/>
      <c r="MGN19" s="107"/>
      <c r="MGO19" s="107"/>
      <c r="MGP19" s="107"/>
      <c r="MGQ19" s="107"/>
      <c r="MGR19" s="107"/>
      <c r="MGS19" s="107"/>
      <c r="MGT19" s="107"/>
      <c r="MGU19" s="107"/>
      <c r="MGV19" s="107"/>
      <c r="MGW19" s="107"/>
      <c r="MGX19" s="107"/>
      <c r="MGY19" s="107"/>
      <c r="MGZ19" s="107"/>
      <c r="MHA19" s="107"/>
      <c r="MHB19" s="107"/>
      <c r="MHC19" s="107"/>
      <c r="MHD19" s="107"/>
      <c r="MHE19" s="107"/>
      <c r="MHF19" s="107"/>
      <c r="MHG19" s="107"/>
      <c r="MHH19" s="107"/>
      <c r="MHI19" s="107"/>
      <c r="MHJ19" s="107"/>
      <c r="MHK19" s="107"/>
      <c r="MHL19" s="107"/>
      <c r="MHM19" s="107"/>
      <c r="MHN19" s="107"/>
      <c r="MHO19" s="107"/>
      <c r="MHP19" s="107"/>
      <c r="MHQ19" s="107"/>
      <c r="MHR19" s="107"/>
      <c r="MHS19" s="107"/>
      <c r="MHT19" s="107"/>
      <c r="MHU19" s="107"/>
      <c r="MHV19" s="107"/>
      <c r="MHW19" s="107"/>
      <c r="MHX19" s="107"/>
      <c r="MHY19" s="107"/>
      <c r="MHZ19" s="107"/>
      <c r="MIA19" s="107"/>
      <c r="MIB19" s="107"/>
      <c r="MIC19" s="107"/>
      <c r="MID19" s="107"/>
      <c r="MIE19" s="107"/>
      <c r="MIF19" s="107"/>
      <c r="MIG19" s="107"/>
      <c r="MIH19" s="107"/>
      <c r="MII19" s="107"/>
      <c r="MIJ19" s="107"/>
      <c r="MIK19" s="107"/>
      <c r="MIL19" s="107"/>
      <c r="MIM19" s="107"/>
      <c r="MIN19" s="107"/>
      <c r="MIO19" s="107"/>
      <c r="MIP19" s="107"/>
      <c r="MIQ19" s="107"/>
      <c r="MIR19" s="107"/>
      <c r="MIS19" s="107"/>
      <c r="MIT19" s="107"/>
      <c r="MIU19" s="107"/>
      <c r="MIV19" s="107"/>
      <c r="MIW19" s="107"/>
      <c r="MIX19" s="107"/>
      <c r="MIY19" s="107"/>
      <c r="MIZ19" s="107"/>
      <c r="MJA19" s="107"/>
      <c r="MJB19" s="107"/>
      <c r="MJC19" s="107"/>
      <c r="MJD19" s="107"/>
      <c r="MJE19" s="107"/>
      <c r="MJF19" s="107"/>
      <c r="MJG19" s="107"/>
      <c r="MJH19" s="107"/>
      <c r="MJI19" s="107"/>
      <c r="MJJ19" s="107"/>
      <c r="MJK19" s="107"/>
      <c r="MJL19" s="107"/>
      <c r="MJM19" s="107"/>
      <c r="MJN19" s="107"/>
      <c r="MJO19" s="107"/>
      <c r="MJP19" s="107"/>
      <c r="MJQ19" s="107"/>
      <c r="MJR19" s="107"/>
      <c r="MJS19" s="107"/>
      <c r="MJT19" s="107"/>
      <c r="MJU19" s="107"/>
      <c r="MJV19" s="107"/>
      <c r="MJW19" s="107"/>
      <c r="MJX19" s="107"/>
      <c r="MJY19" s="107"/>
      <c r="MJZ19" s="107"/>
      <c r="MKA19" s="107"/>
      <c r="MKB19" s="107"/>
      <c r="MKC19" s="107"/>
      <c r="MKD19" s="107"/>
      <c r="MKE19" s="107"/>
      <c r="MKF19" s="107"/>
      <c r="MKG19" s="107"/>
      <c r="MKH19" s="107"/>
      <c r="MKI19" s="107"/>
      <c r="MKJ19" s="107"/>
      <c r="MKK19" s="107"/>
      <c r="MKL19" s="107"/>
      <c r="MKM19" s="107"/>
      <c r="MKN19" s="107"/>
      <c r="MKO19" s="107"/>
      <c r="MKP19" s="107"/>
      <c r="MKQ19" s="107"/>
      <c r="MKR19" s="107"/>
      <c r="MKS19" s="107"/>
      <c r="MKT19" s="107"/>
      <c r="MKU19" s="107"/>
      <c r="MKV19" s="107"/>
      <c r="MKW19" s="107"/>
      <c r="MKX19" s="107"/>
      <c r="MKY19" s="107"/>
      <c r="MKZ19" s="107"/>
      <c r="MLA19" s="107"/>
      <c r="MLB19" s="107"/>
      <c r="MLC19" s="107"/>
      <c r="MLD19" s="107"/>
      <c r="MLE19" s="107"/>
      <c r="MLF19" s="107"/>
      <c r="MLG19" s="107"/>
      <c r="MLH19" s="107"/>
      <c r="MLI19" s="107"/>
      <c r="MLJ19" s="107"/>
      <c r="MLK19" s="107"/>
      <c r="MLL19" s="107"/>
      <c r="MLM19" s="107"/>
      <c r="MLN19" s="107"/>
      <c r="MLO19" s="107"/>
      <c r="MLP19" s="107"/>
      <c r="MLQ19" s="107"/>
      <c r="MLR19" s="107"/>
      <c r="MLS19" s="107"/>
      <c r="MLT19" s="107"/>
      <c r="MLU19" s="107"/>
      <c r="MLV19" s="107"/>
      <c r="MLW19" s="107"/>
      <c r="MLX19" s="107"/>
      <c r="MLY19" s="107"/>
      <c r="MLZ19" s="107"/>
      <c r="MMA19" s="107"/>
      <c r="MMB19" s="107"/>
      <c r="MMC19" s="107"/>
      <c r="MMD19" s="107"/>
      <c r="MME19" s="107"/>
      <c r="MMF19" s="107"/>
      <c r="MMG19" s="107"/>
      <c r="MMH19" s="107"/>
      <c r="MMI19" s="107"/>
      <c r="MMJ19" s="107"/>
      <c r="MMK19" s="107"/>
      <c r="MML19" s="107"/>
      <c r="MMM19" s="107"/>
      <c r="MMN19" s="107"/>
      <c r="MMO19" s="107"/>
      <c r="MMP19" s="107"/>
      <c r="MMQ19" s="107"/>
      <c r="MMR19" s="107"/>
      <c r="MMS19" s="107"/>
      <c r="MMT19" s="107"/>
      <c r="MMU19" s="107"/>
      <c r="MMV19" s="107"/>
      <c r="MMW19" s="107"/>
      <c r="MMX19" s="107"/>
      <c r="MMY19" s="107"/>
      <c r="MMZ19" s="107"/>
      <c r="MNA19" s="107"/>
      <c r="MNB19" s="107"/>
      <c r="MNC19" s="107"/>
      <c r="MND19" s="107"/>
      <c r="MNE19" s="107"/>
      <c r="MNF19" s="107"/>
      <c r="MNG19" s="107"/>
      <c r="MNH19" s="107"/>
      <c r="MNI19" s="107"/>
      <c r="MNJ19" s="107"/>
      <c r="MNK19" s="107"/>
      <c r="MNL19" s="107"/>
      <c r="MNM19" s="107"/>
      <c r="MNN19" s="107"/>
      <c r="MNO19" s="107"/>
      <c r="MNP19" s="107"/>
      <c r="MNQ19" s="107"/>
      <c r="MNR19" s="107"/>
      <c r="MNS19" s="107"/>
      <c r="MNT19" s="107"/>
      <c r="MNU19" s="107"/>
      <c r="MNV19" s="107"/>
      <c r="MNW19" s="107"/>
      <c r="MNX19" s="107"/>
      <c r="MNY19" s="107"/>
      <c r="MNZ19" s="107"/>
      <c r="MOA19" s="107"/>
      <c r="MOB19" s="107"/>
      <c r="MOC19" s="107"/>
      <c r="MOD19" s="107"/>
      <c r="MOE19" s="107"/>
      <c r="MOF19" s="107"/>
      <c r="MOG19" s="107"/>
      <c r="MOH19" s="107"/>
      <c r="MOI19" s="107"/>
      <c r="MOJ19" s="107"/>
      <c r="MOK19" s="107"/>
      <c r="MOL19" s="107"/>
      <c r="MOM19" s="107"/>
      <c r="MON19" s="107"/>
      <c r="MOO19" s="107"/>
      <c r="MOP19" s="107"/>
      <c r="MOQ19" s="107"/>
      <c r="MOR19" s="107"/>
      <c r="MOS19" s="107"/>
      <c r="MOT19" s="107"/>
      <c r="MOU19" s="107"/>
      <c r="MOV19" s="107"/>
      <c r="MOW19" s="107"/>
      <c r="MOX19" s="107"/>
      <c r="MOY19" s="107"/>
      <c r="MOZ19" s="107"/>
      <c r="MPA19" s="107"/>
      <c r="MPB19" s="107"/>
      <c r="MPC19" s="107"/>
      <c r="MPD19" s="107"/>
      <c r="MPE19" s="107"/>
      <c r="MPF19" s="107"/>
      <c r="MPG19" s="107"/>
      <c r="MPH19" s="107"/>
      <c r="MPI19" s="107"/>
      <c r="MPJ19" s="107"/>
      <c r="MPK19" s="107"/>
      <c r="MPL19" s="107"/>
      <c r="MPM19" s="107"/>
      <c r="MPN19" s="107"/>
      <c r="MPO19" s="107"/>
      <c r="MPP19" s="107"/>
      <c r="MPQ19" s="107"/>
      <c r="MPR19" s="107"/>
      <c r="MPS19" s="107"/>
      <c r="MPT19" s="107"/>
      <c r="MPU19" s="107"/>
      <c r="MPV19" s="107"/>
      <c r="MPW19" s="107"/>
      <c r="MPX19" s="107"/>
      <c r="MPY19" s="107"/>
      <c r="MPZ19" s="107"/>
      <c r="MQA19" s="107"/>
      <c r="MQB19" s="107"/>
      <c r="MQC19" s="107"/>
      <c r="MQD19" s="107"/>
      <c r="MQE19" s="107"/>
      <c r="MQF19" s="107"/>
      <c r="MQG19" s="107"/>
      <c r="MQH19" s="107"/>
      <c r="MQI19" s="107"/>
      <c r="MQJ19" s="107"/>
      <c r="MQK19" s="107"/>
      <c r="MQL19" s="107"/>
      <c r="MQM19" s="107"/>
      <c r="MQN19" s="107"/>
      <c r="MQO19" s="107"/>
      <c r="MQP19" s="107"/>
      <c r="MQQ19" s="107"/>
      <c r="MQR19" s="107"/>
      <c r="MQS19" s="107"/>
      <c r="MQT19" s="107"/>
      <c r="MQU19" s="107"/>
      <c r="MQV19" s="107"/>
      <c r="MQW19" s="107"/>
      <c r="MQX19" s="107"/>
      <c r="MQY19" s="107"/>
      <c r="MQZ19" s="107"/>
      <c r="MRA19" s="107"/>
      <c r="MRB19" s="107"/>
      <c r="MRC19" s="107"/>
      <c r="MRD19" s="107"/>
      <c r="MRE19" s="107"/>
      <c r="MRF19" s="107"/>
      <c r="MRG19" s="107"/>
      <c r="MRH19" s="107"/>
      <c r="MRI19" s="107"/>
      <c r="MRJ19" s="107"/>
      <c r="MRK19" s="107"/>
      <c r="MRL19" s="107"/>
      <c r="MRM19" s="107"/>
      <c r="MRN19" s="107"/>
      <c r="MRO19" s="107"/>
      <c r="MRP19" s="107"/>
      <c r="MRQ19" s="107"/>
      <c r="MRR19" s="107"/>
      <c r="MRS19" s="107"/>
      <c r="MRT19" s="107"/>
      <c r="MRU19" s="107"/>
      <c r="MRV19" s="107"/>
      <c r="MRW19" s="107"/>
      <c r="MRX19" s="107"/>
      <c r="MRY19" s="107"/>
      <c r="MRZ19" s="107"/>
      <c r="MSA19" s="107"/>
      <c r="MSB19" s="107"/>
      <c r="MSC19" s="107"/>
      <c r="MSD19" s="107"/>
      <c r="MSE19" s="107"/>
      <c r="MSF19" s="107"/>
      <c r="MSG19" s="107"/>
      <c r="MSH19" s="107"/>
      <c r="MSI19" s="107"/>
      <c r="MSJ19" s="107"/>
      <c r="MSK19" s="107"/>
      <c r="MSL19" s="107"/>
      <c r="MSM19" s="107"/>
      <c r="MSN19" s="107"/>
      <c r="MSO19" s="107"/>
      <c r="MSP19" s="107"/>
      <c r="MSQ19" s="107"/>
      <c r="MSR19" s="107"/>
      <c r="MSS19" s="107"/>
      <c r="MST19" s="107"/>
      <c r="MSU19" s="107"/>
      <c r="MSV19" s="107"/>
      <c r="MSW19" s="107"/>
      <c r="MSX19" s="107"/>
      <c r="MSY19" s="107"/>
      <c r="MSZ19" s="107"/>
      <c r="MTA19" s="107"/>
      <c r="MTB19" s="107"/>
      <c r="MTC19" s="107"/>
      <c r="MTD19" s="107"/>
      <c r="MTE19" s="107"/>
      <c r="MTF19" s="107"/>
      <c r="MTG19" s="107"/>
      <c r="MTH19" s="107"/>
      <c r="MTI19" s="107"/>
      <c r="MTJ19" s="107"/>
      <c r="MTK19" s="107"/>
      <c r="MTL19" s="107"/>
      <c r="MTM19" s="107"/>
      <c r="MTN19" s="107"/>
      <c r="MTO19" s="107"/>
      <c r="MTP19" s="107"/>
      <c r="MTQ19" s="107"/>
      <c r="MTR19" s="107"/>
      <c r="MTS19" s="107"/>
      <c r="MTT19" s="107"/>
      <c r="MTU19" s="107"/>
      <c r="MTV19" s="107"/>
      <c r="MTW19" s="107"/>
      <c r="MTX19" s="107"/>
      <c r="MTY19" s="107"/>
      <c r="MTZ19" s="107"/>
      <c r="MUA19" s="107"/>
      <c r="MUB19" s="107"/>
      <c r="MUC19" s="107"/>
      <c r="MUD19" s="107"/>
      <c r="MUE19" s="107"/>
      <c r="MUF19" s="107"/>
      <c r="MUG19" s="107"/>
      <c r="MUH19" s="107"/>
      <c r="MUI19" s="107"/>
      <c r="MUJ19" s="107"/>
      <c r="MUK19" s="107"/>
      <c r="MUL19" s="107"/>
      <c r="MUM19" s="107"/>
      <c r="MUN19" s="107"/>
      <c r="MUO19" s="107"/>
      <c r="MUP19" s="107"/>
      <c r="MUQ19" s="107"/>
      <c r="MUR19" s="107"/>
      <c r="MUS19" s="107"/>
      <c r="MUT19" s="107"/>
      <c r="MUU19" s="107"/>
      <c r="MUV19" s="107"/>
      <c r="MUW19" s="107"/>
      <c r="MUX19" s="107"/>
      <c r="MUY19" s="107"/>
      <c r="MUZ19" s="107"/>
      <c r="MVA19" s="107"/>
      <c r="MVB19" s="107"/>
      <c r="MVC19" s="107"/>
      <c r="MVD19" s="107"/>
      <c r="MVE19" s="107"/>
      <c r="MVF19" s="107"/>
      <c r="MVG19" s="107"/>
      <c r="MVH19" s="107"/>
      <c r="MVI19" s="107"/>
      <c r="MVJ19" s="107"/>
      <c r="MVK19" s="107"/>
      <c r="MVL19" s="107"/>
      <c r="MVM19" s="107"/>
      <c r="MVN19" s="107"/>
      <c r="MVO19" s="107"/>
      <c r="MVP19" s="107"/>
      <c r="MVQ19" s="107"/>
      <c r="MVR19" s="107"/>
      <c r="MVS19" s="107"/>
      <c r="MVT19" s="107"/>
      <c r="MVU19" s="107"/>
      <c r="MVV19" s="107"/>
      <c r="MVW19" s="107"/>
      <c r="MVX19" s="107"/>
      <c r="MVY19" s="107"/>
      <c r="MVZ19" s="107"/>
      <c r="MWA19" s="107"/>
      <c r="MWB19" s="107"/>
      <c r="MWC19" s="107"/>
      <c r="MWD19" s="107"/>
      <c r="MWE19" s="107"/>
      <c r="MWF19" s="107"/>
      <c r="MWG19" s="107"/>
      <c r="MWH19" s="107"/>
      <c r="MWI19" s="107"/>
      <c r="MWJ19" s="107"/>
      <c r="MWK19" s="107"/>
      <c r="MWL19" s="107"/>
      <c r="MWM19" s="107"/>
      <c r="MWN19" s="107"/>
      <c r="MWO19" s="107"/>
      <c r="MWP19" s="107"/>
      <c r="MWQ19" s="107"/>
      <c r="MWR19" s="107"/>
      <c r="MWS19" s="107"/>
      <c r="MWT19" s="107"/>
      <c r="MWU19" s="107"/>
      <c r="MWV19" s="107"/>
      <c r="MWW19" s="107"/>
      <c r="MWX19" s="107"/>
      <c r="MWY19" s="107"/>
      <c r="MWZ19" s="107"/>
      <c r="MXA19" s="107"/>
      <c r="MXB19" s="107"/>
      <c r="MXC19" s="107"/>
      <c r="MXD19" s="107"/>
      <c r="MXE19" s="107"/>
      <c r="MXF19" s="107"/>
      <c r="MXG19" s="107"/>
      <c r="MXH19" s="107"/>
      <c r="MXI19" s="107"/>
      <c r="MXJ19" s="107"/>
      <c r="MXK19" s="107"/>
      <c r="MXL19" s="107"/>
      <c r="MXM19" s="107"/>
      <c r="MXN19" s="107"/>
      <c r="MXO19" s="107"/>
      <c r="MXP19" s="107"/>
      <c r="MXQ19" s="107"/>
      <c r="MXR19" s="107"/>
      <c r="MXS19" s="107"/>
      <c r="MXT19" s="107"/>
      <c r="MXU19" s="107"/>
      <c r="MXV19" s="107"/>
      <c r="MXW19" s="107"/>
      <c r="MXX19" s="107"/>
      <c r="MXY19" s="107"/>
      <c r="MXZ19" s="107"/>
      <c r="MYA19" s="107"/>
      <c r="MYB19" s="107"/>
      <c r="MYC19" s="107"/>
      <c r="MYD19" s="107"/>
      <c r="MYE19" s="107"/>
      <c r="MYF19" s="107"/>
      <c r="MYG19" s="107"/>
      <c r="MYH19" s="107"/>
      <c r="MYI19" s="107"/>
      <c r="MYJ19" s="107"/>
      <c r="MYK19" s="107"/>
      <c r="MYL19" s="107"/>
      <c r="MYM19" s="107"/>
      <c r="MYN19" s="107"/>
      <c r="MYO19" s="107"/>
      <c r="MYP19" s="107"/>
      <c r="MYQ19" s="107"/>
      <c r="MYR19" s="107"/>
      <c r="MYS19" s="107"/>
      <c r="MYT19" s="107"/>
      <c r="MYU19" s="107"/>
      <c r="MYV19" s="107"/>
      <c r="MYW19" s="107"/>
      <c r="MYX19" s="107"/>
      <c r="MYY19" s="107"/>
      <c r="MYZ19" s="107"/>
      <c r="MZA19" s="107"/>
      <c r="MZB19" s="107"/>
      <c r="MZC19" s="107"/>
      <c r="MZD19" s="107"/>
      <c r="MZE19" s="107"/>
      <c r="MZF19" s="107"/>
      <c r="MZG19" s="107"/>
      <c r="MZH19" s="107"/>
      <c r="MZI19" s="107"/>
      <c r="MZJ19" s="107"/>
      <c r="MZK19" s="107"/>
      <c r="MZL19" s="107"/>
      <c r="MZM19" s="107"/>
      <c r="MZN19" s="107"/>
      <c r="MZO19" s="107"/>
      <c r="MZP19" s="107"/>
      <c r="MZQ19" s="107"/>
      <c r="MZR19" s="107"/>
      <c r="MZS19" s="107"/>
      <c r="MZT19" s="107"/>
      <c r="MZU19" s="107"/>
      <c r="MZV19" s="107"/>
      <c r="MZW19" s="107"/>
      <c r="MZX19" s="107"/>
      <c r="MZY19" s="107"/>
      <c r="MZZ19" s="107"/>
      <c r="NAA19" s="107"/>
      <c r="NAB19" s="107"/>
      <c r="NAC19" s="107"/>
      <c r="NAD19" s="107"/>
      <c r="NAE19" s="107"/>
      <c r="NAF19" s="107"/>
      <c r="NAG19" s="107"/>
      <c r="NAH19" s="107"/>
      <c r="NAI19" s="107"/>
      <c r="NAJ19" s="107"/>
      <c r="NAK19" s="107"/>
      <c r="NAL19" s="107"/>
      <c r="NAM19" s="107"/>
      <c r="NAN19" s="107"/>
      <c r="NAO19" s="107"/>
      <c r="NAP19" s="107"/>
      <c r="NAQ19" s="107"/>
      <c r="NAR19" s="107"/>
      <c r="NAS19" s="107"/>
      <c r="NAT19" s="107"/>
      <c r="NAU19" s="107"/>
      <c r="NAV19" s="107"/>
      <c r="NAW19" s="107"/>
      <c r="NAX19" s="107"/>
      <c r="NAY19" s="107"/>
      <c r="NAZ19" s="107"/>
      <c r="NBA19" s="107"/>
      <c r="NBB19" s="107"/>
      <c r="NBC19" s="107"/>
      <c r="NBD19" s="107"/>
      <c r="NBE19" s="107"/>
      <c r="NBF19" s="107"/>
      <c r="NBG19" s="107"/>
      <c r="NBH19" s="107"/>
      <c r="NBI19" s="107"/>
      <c r="NBJ19" s="107"/>
      <c r="NBK19" s="107"/>
      <c r="NBL19" s="107"/>
      <c r="NBM19" s="107"/>
      <c r="NBN19" s="107"/>
      <c r="NBO19" s="107"/>
      <c r="NBP19" s="107"/>
      <c r="NBQ19" s="107"/>
      <c r="NBR19" s="107"/>
      <c r="NBS19" s="107"/>
      <c r="NBT19" s="107"/>
      <c r="NBU19" s="107"/>
      <c r="NBV19" s="107"/>
      <c r="NBW19" s="107"/>
      <c r="NBX19" s="107"/>
      <c r="NBY19" s="107"/>
      <c r="NBZ19" s="107"/>
      <c r="NCA19" s="107"/>
      <c r="NCB19" s="107"/>
      <c r="NCC19" s="107"/>
      <c r="NCD19" s="107"/>
      <c r="NCE19" s="107"/>
      <c r="NCF19" s="107"/>
      <c r="NCG19" s="107"/>
      <c r="NCH19" s="107"/>
      <c r="NCI19" s="107"/>
      <c r="NCJ19" s="107"/>
      <c r="NCK19" s="107"/>
      <c r="NCL19" s="107"/>
      <c r="NCM19" s="107"/>
      <c r="NCN19" s="107"/>
      <c r="NCO19" s="107"/>
      <c r="NCP19" s="107"/>
      <c r="NCQ19" s="107"/>
      <c r="NCR19" s="107"/>
      <c r="NCS19" s="107"/>
      <c r="NCT19" s="107"/>
      <c r="NCU19" s="107"/>
      <c r="NCV19" s="107"/>
      <c r="NCW19" s="107"/>
      <c r="NCX19" s="107"/>
      <c r="NCY19" s="107"/>
      <c r="NCZ19" s="107"/>
      <c r="NDA19" s="107"/>
      <c r="NDB19" s="107"/>
      <c r="NDC19" s="107"/>
      <c r="NDD19" s="107"/>
      <c r="NDE19" s="107"/>
      <c r="NDF19" s="107"/>
      <c r="NDG19" s="107"/>
      <c r="NDH19" s="107"/>
      <c r="NDI19" s="107"/>
      <c r="NDJ19" s="107"/>
      <c r="NDK19" s="107"/>
      <c r="NDL19" s="107"/>
      <c r="NDM19" s="107"/>
      <c r="NDN19" s="107"/>
      <c r="NDO19" s="107"/>
      <c r="NDP19" s="107"/>
      <c r="NDQ19" s="107"/>
      <c r="NDR19" s="107"/>
      <c r="NDS19" s="107"/>
      <c r="NDT19" s="107"/>
      <c r="NDU19" s="107"/>
      <c r="NDV19" s="107"/>
      <c r="NDW19" s="107"/>
      <c r="NDX19" s="107"/>
      <c r="NDY19" s="107"/>
      <c r="NDZ19" s="107"/>
      <c r="NEA19" s="107"/>
      <c r="NEB19" s="107"/>
      <c r="NEC19" s="107"/>
      <c r="NED19" s="107"/>
      <c r="NEE19" s="107"/>
      <c r="NEF19" s="107"/>
      <c r="NEG19" s="107"/>
      <c r="NEH19" s="107"/>
      <c r="NEI19" s="107"/>
      <c r="NEJ19" s="107"/>
      <c r="NEK19" s="107"/>
      <c r="NEL19" s="107"/>
      <c r="NEM19" s="107"/>
      <c r="NEN19" s="107"/>
      <c r="NEO19" s="107"/>
      <c r="NEP19" s="107"/>
      <c r="NEQ19" s="107"/>
      <c r="NER19" s="107"/>
      <c r="NES19" s="107"/>
      <c r="NET19" s="107"/>
      <c r="NEU19" s="107"/>
      <c r="NEV19" s="107"/>
      <c r="NEW19" s="107"/>
      <c r="NEX19" s="107"/>
      <c r="NEY19" s="107"/>
      <c r="NEZ19" s="107"/>
      <c r="NFA19" s="107"/>
      <c r="NFB19" s="107"/>
      <c r="NFC19" s="107"/>
      <c r="NFD19" s="107"/>
      <c r="NFE19" s="107"/>
      <c r="NFF19" s="107"/>
      <c r="NFG19" s="107"/>
      <c r="NFH19" s="107"/>
      <c r="NFI19" s="107"/>
      <c r="NFJ19" s="107"/>
      <c r="NFK19" s="107"/>
      <c r="NFL19" s="107"/>
      <c r="NFM19" s="107"/>
      <c r="NFN19" s="107"/>
      <c r="NFO19" s="107"/>
      <c r="NFP19" s="107"/>
      <c r="NFQ19" s="107"/>
      <c r="NFR19" s="107"/>
      <c r="NFS19" s="107"/>
      <c r="NFT19" s="107"/>
      <c r="NFU19" s="107"/>
      <c r="NFV19" s="107"/>
      <c r="NFW19" s="107"/>
      <c r="NFX19" s="107"/>
      <c r="NFY19" s="107"/>
      <c r="NFZ19" s="107"/>
      <c r="NGA19" s="107"/>
      <c r="NGB19" s="107"/>
      <c r="NGC19" s="107"/>
      <c r="NGD19" s="107"/>
      <c r="NGE19" s="107"/>
      <c r="NGF19" s="107"/>
      <c r="NGG19" s="107"/>
      <c r="NGH19" s="107"/>
      <c r="NGI19" s="107"/>
      <c r="NGJ19" s="107"/>
      <c r="NGK19" s="107"/>
      <c r="NGL19" s="107"/>
      <c r="NGM19" s="107"/>
      <c r="NGN19" s="107"/>
      <c r="NGO19" s="107"/>
      <c r="NGP19" s="107"/>
      <c r="NGQ19" s="107"/>
      <c r="NGR19" s="107"/>
      <c r="NGS19" s="107"/>
      <c r="NGT19" s="107"/>
      <c r="NGU19" s="107"/>
      <c r="NGV19" s="107"/>
      <c r="NGW19" s="107"/>
      <c r="NGX19" s="107"/>
      <c r="NGY19" s="107"/>
      <c r="NGZ19" s="107"/>
      <c r="NHA19" s="107"/>
      <c r="NHB19" s="107"/>
      <c r="NHC19" s="107"/>
      <c r="NHD19" s="107"/>
      <c r="NHE19" s="107"/>
      <c r="NHF19" s="107"/>
      <c r="NHG19" s="107"/>
      <c r="NHH19" s="107"/>
      <c r="NHI19" s="107"/>
      <c r="NHJ19" s="107"/>
      <c r="NHK19" s="107"/>
      <c r="NHL19" s="107"/>
      <c r="NHM19" s="107"/>
      <c r="NHN19" s="107"/>
      <c r="NHO19" s="107"/>
      <c r="NHP19" s="107"/>
      <c r="NHQ19" s="107"/>
      <c r="NHR19" s="107"/>
      <c r="NHS19" s="107"/>
      <c r="NHT19" s="107"/>
      <c r="NHU19" s="107"/>
      <c r="NHV19" s="107"/>
      <c r="NHW19" s="107"/>
      <c r="NHX19" s="107"/>
      <c r="NHY19" s="107"/>
      <c r="NHZ19" s="107"/>
      <c r="NIA19" s="107"/>
      <c r="NIB19" s="107"/>
      <c r="NIC19" s="107"/>
      <c r="NID19" s="107"/>
      <c r="NIE19" s="107"/>
      <c r="NIF19" s="107"/>
      <c r="NIG19" s="107"/>
      <c r="NIH19" s="107"/>
      <c r="NII19" s="107"/>
      <c r="NIJ19" s="107"/>
      <c r="NIK19" s="107"/>
      <c r="NIL19" s="107"/>
      <c r="NIM19" s="107"/>
      <c r="NIN19" s="107"/>
      <c r="NIO19" s="107"/>
      <c r="NIP19" s="107"/>
      <c r="NIQ19" s="107"/>
      <c r="NIR19" s="107"/>
      <c r="NIS19" s="107"/>
      <c r="NIT19" s="107"/>
      <c r="NIU19" s="107"/>
      <c r="NIV19" s="107"/>
      <c r="NIW19" s="107"/>
      <c r="NIX19" s="107"/>
      <c r="NIY19" s="107"/>
      <c r="NIZ19" s="107"/>
      <c r="NJA19" s="107"/>
      <c r="NJB19" s="107"/>
      <c r="NJC19" s="107"/>
      <c r="NJD19" s="107"/>
      <c r="NJE19" s="107"/>
      <c r="NJF19" s="107"/>
      <c r="NJG19" s="107"/>
      <c r="NJH19" s="107"/>
      <c r="NJI19" s="107"/>
      <c r="NJJ19" s="107"/>
      <c r="NJK19" s="107"/>
      <c r="NJL19" s="107"/>
      <c r="NJM19" s="107"/>
      <c r="NJN19" s="107"/>
      <c r="NJO19" s="107"/>
      <c r="NJP19" s="107"/>
      <c r="NJQ19" s="107"/>
      <c r="NJR19" s="107"/>
      <c r="NJS19" s="107"/>
      <c r="NJT19" s="107"/>
      <c r="NJU19" s="107"/>
      <c r="NJV19" s="107"/>
      <c r="NJW19" s="107"/>
      <c r="NJX19" s="107"/>
      <c r="NJY19" s="107"/>
      <c r="NJZ19" s="107"/>
      <c r="NKA19" s="107"/>
      <c r="NKB19" s="107"/>
      <c r="NKC19" s="107"/>
      <c r="NKD19" s="107"/>
      <c r="NKE19" s="107"/>
      <c r="NKF19" s="107"/>
      <c r="NKG19" s="107"/>
      <c r="NKH19" s="107"/>
      <c r="NKI19" s="107"/>
      <c r="NKJ19" s="107"/>
      <c r="NKK19" s="107"/>
      <c r="NKL19" s="107"/>
      <c r="NKM19" s="107"/>
      <c r="NKN19" s="107"/>
      <c r="NKO19" s="107"/>
      <c r="NKP19" s="107"/>
      <c r="NKQ19" s="107"/>
      <c r="NKR19" s="107"/>
      <c r="NKS19" s="107"/>
      <c r="NKT19" s="107"/>
      <c r="NKU19" s="107"/>
      <c r="NKV19" s="107"/>
      <c r="NKW19" s="107"/>
      <c r="NKX19" s="107"/>
      <c r="NKY19" s="107"/>
      <c r="NKZ19" s="107"/>
      <c r="NLA19" s="107"/>
      <c r="NLB19" s="107"/>
      <c r="NLC19" s="107"/>
      <c r="NLD19" s="107"/>
      <c r="NLE19" s="107"/>
      <c r="NLF19" s="107"/>
      <c r="NLG19" s="107"/>
      <c r="NLH19" s="107"/>
      <c r="NLI19" s="107"/>
      <c r="NLJ19" s="107"/>
      <c r="NLK19" s="107"/>
      <c r="NLL19" s="107"/>
      <c r="NLM19" s="107"/>
      <c r="NLN19" s="107"/>
      <c r="NLO19" s="107"/>
      <c r="NLP19" s="107"/>
      <c r="NLQ19" s="107"/>
      <c r="NLR19" s="107"/>
      <c r="NLS19" s="107"/>
      <c r="NLT19" s="107"/>
      <c r="NLU19" s="107"/>
      <c r="NLV19" s="107"/>
      <c r="NLW19" s="107"/>
      <c r="NLX19" s="107"/>
      <c r="NLY19" s="107"/>
      <c r="NLZ19" s="107"/>
      <c r="NMA19" s="107"/>
      <c r="NMB19" s="107"/>
      <c r="NMC19" s="107"/>
      <c r="NMD19" s="107"/>
      <c r="NME19" s="107"/>
      <c r="NMF19" s="107"/>
      <c r="NMG19" s="107"/>
      <c r="NMH19" s="107"/>
      <c r="NMI19" s="107"/>
      <c r="NMJ19" s="107"/>
      <c r="NMK19" s="107"/>
      <c r="NML19" s="107"/>
      <c r="NMM19" s="107"/>
      <c r="NMN19" s="107"/>
      <c r="NMO19" s="107"/>
      <c r="NMP19" s="107"/>
      <c r="NMQ19" s="107"/>
      <c r="NMR19" s="107"/>
      <c r="NMS19" s="107"/>
      <c r="NMT19" s="107"/>
      <c r="NMU19" s="107"/>
      <c r="NMV19" s="107"/>
      <c r="NMW19" s="107"/>
      <c r="NMX19" s="107"/>
      <c r="NMY19" s="107"/>
      <c r="NMZ19" s="107"/>
      <c r="NNA19" s="107"/>
      <c r="NNB19" s="107"/>
      <c r="NNC19" s="107"/>
      <c r="NND19" s="107"/>
      <c r="NNE19" s="107"/>
      <c r="NNF19" s="107"/>
      <c r="NNG19" s="107"/>
      <c r="NNH19" s="107"/>
      <c r="NNI19" s="107"/>
      <c r="NNJ19" s="107"/>
      <c r="NNK19" s="107"/>
      <c r="NNL19" s="107"/>
      <c r="NNM19" s="107"/>
      <c r="NNN19" s="107"/>
      <c r="NNO19" s="107"/>
      <c r="NNP19" s="107"/>
      <c r="NNQ19" s="107"/>
      <c r="NNR19" s="107"/>
      <c r="NNS19" s="107"/>
      <c r="NNT19" s="107"/>
      <c r="NNU19" s="107"/>
      <c r="NNV19" s="107"/>
      <c r="NNW19" s="107"/>
      <c r="NNX19" s="107"/>
      <c r="NNY19" s="107"/>
      <c r="NNZ19" s="107"/>
      <c r="NOA19" s="107"/>
      <c r="NOB19" s="107"/>
      <c r="NOC19" s="107"/>
      <c r="NOD19" s="107"/>
      <c r="NOE19" s="107"/>
      <c r="NOF19" s="107"/>
      <c r="NOG19" s="107"/>
      <c r="NOH19" s="107"/>
      <c r="NOI19" s="107"/>
      <c r="NOJ19" s="107"/>
      <c r="NOK19" s="107"/>
      <c r="NOL19" s="107"/>
      <c r="NOM19" s="107"/>
      <c r="NON19" s="107"/>
      <c r="NOO19" s="107"/>
      <c r="NOP19" s="107"/>
      <c r="NOQ19" s="107"/>
      <c r="NOR19" s="107"/>
      <c r="NOS19" s="107"/>
      <c r="NOT19" s="107"/>
      <c r="NOU19" s="107"/>
      <c r="NOV19" s="107"/>
      <c r="NOW19" s="107"/>
      <c r="NOX19" s="107"/>
      <c r="NOY19" s="107"/>
      <c r="NOZ19" s="107"/>
      <c r="NPA19" s="107"/>
      <c r="NPB19" s="107"/>
      <c r="NPC19" s="107"/>
      <c r="NPD19" s="107"/>
      <c r="NPE19" s="107"/>
      <c r="NPF19" s="107"/>
      <c r="NPG19" s="107"/>
      <c r="NPH19" s="107"/>
      <c r="NPI19" s="107"/>
      <c r="NPJ19" s="107"/>
      <c r="NPK19" s="107"/>
      <c r="NPL19" s="107"/>
      <c r="NPM19" s="107"/>
      <c r="NPN19" s="107"/>
      <c r="NPO19" s="107"/>
      <c r="NPP19" s="107"/>
      <c r="NPQ19" s="107"/>
      <c r="NPR19" s="107"/>
      <c r="NPS19" s="107"/>
      <c r="NPT19" s="107"/>
      <c r="NPU19" s="107"/>
      <c r="NPV19" s="107"/>
      <c r="NPW19" s="107"/>
      <c r="NPX19" s="107"/>
      <c r="NPY19" s="107"/>
      <c r="NPZ19" s="107"/>
      <c r="NQA19" s="107"/>
      <c r="NQB19" s="107"/>
      <c r="NQC19" s="107"/>
      <c r="NQD19" s="107"/>
      <c r="NQE19" s="107"/>
      <c r="NQF19" s="107"/>
      <c r="NQG19" s="107"/>
      <c r="NQH19" s="107"/>
      <c r="NQI19" s="107"/>
      <c r="NQJ19" s="107"/>
      <c r="NQK19" s="107"/>
      <c r="NQL19" s="107"/>
      <c r="NQM19" s="107"/>
      <c r="NQN19" s="107"/>
      <c r="NQO19" s="107"/>
      <c r="NQP19" s="107"/>
      <c r="NQQ19" s="107"/>
      <c r="NQR19" s="107"/>
      <c r="NQS19" s="107"/>
      <c r="NQT19" s="107"/>
      <c r="NQU19" s="107"/>
      <c r="NQV19" s="107"/>
      <c r="NQW19" s="107"/>
      <c r="NQX19" s="107"/>
      <c r="NQY19" s="107"/>
      <c r="NQZ19" s="107"/>
      <c r="NRA19" s="107"/>
      <c r="NRB19" s="107"/>
      <c r="NRC19" s="107"/>
      <c r="NRD19" s="107"/>
      <c r="NRE19" s="107"/>
      <c r="NRF19" s="107"/>
      <c r="NRG19" s="107"/>
      <c r="NRH19" s="107"/>
      <c r="NRI19" s="107"/>
      <c r="NRJ19" s="107"/>
      <c r="NRK19" s="107"/>
      <c r="NRL19" s="107"/>
      <c r="NRM19" s="107"/>
      <c r="NRN19" s="107"/>
      <c r="NRO19" s="107"/>
      <c r="NRP19" s="107"/>
      <c r="NRQ19" s="107"/>
      <c r="NRR19" s="107"/>
      <c r="NRS19" s="107"/>
      <c r="NRT19" s="107"/>
      <c r="NRU19" s="107"/>
      <c r="NRV19" s="107"/>
      <c r="NRW19" s="107"/>
      <c r="NRX19" s="107"/>
      <c r="NRY19" s="107"/>
      <c r="NRZ19" s="107"/>
      <c r="NSA19" s="107"/>
      <c r="NSB19" s="107"/>
      <c r="NSC19" s="107"/>
      <c r="NSD19" s="107"/>
      <c r="NSE19" s="107"/>
      <c r="NSF19" s="107"/>
      <c r="NSG19" s="107"/>
      <c r="NSH19" s="107"/>
      <c r="NSI19" s="107"/>
      <c r="NSJ19" s="107"/>
      <c r="NSK19" s="107"/>
      <c r="NSL19" s="107"/>
      <c r="NSM19" s="107"/>
      <c r="NSN19" s="107"/>
      <c r="NSO19" s="107"/>
      <c r="NSP19" s="107"/>
      <c r="NSQ19" s="107"/>
      <c r="NSR19" s="107"/>
      <c r="NSS19" s="107"/>
      <c r="NST19" s="107"/>
      <c r="NSU19" s="107"/>
      <c r="NSV19" s="107"/>
      <c r="NSW19" s="107"/>
      <c r="NSX19" s="107"/>
      <c r="NSY19" s="107"/>
      <c r="NSZ19" s="107"/>
      <c r="NTA19" s="107"/>
      <c r="NTB19" s="107"/>
      <c r="NTC19" s="107"/>
      <c r="NTD19" s="107"/>
      <c r="NTE19" s="107"/>
      <c r="NTF19" s="107"/>
      <c r="NTG19" s="107"/>
      <c r="NTH19" s="107"/>
      <c r="NTI19" s="107"/>
      <c r="NTJ19" s="107"/>
      <c r="NTK19" s="107"/>
      <c r="NTL19" s="107"/>
      <c r="NTM19" s="107"/>
      <c r="NTN19" s="107"/>
      <c r="NTO19" s="107"/>
      <c r="NTP19" s="107"/>
      <c r="NTQ19" s="107"/>
      <c r="NTR19" s="107"/>
      <c r="NTS19" s="107"/>
      <c r="NTT19" s="107"/>
      <c r="NTU19" s="107"/>
      <c r="NTV19" s="107"/>
      <c r="NTW19" s="107"/>
      <c r="NTX19" s="107"/>
      <c r="NTY19" s="107"/>
      <c r="NTZ19" s="107"/>
      <c r="NUA19" s="107"/>
      <c r="NUB19" s="107"/>
      <c r="NUC19" s="107"/>
      <c r="NUD19" s="107"/>
      <c r="NUE19" s="107"/>
      <c r="NUF19" s="107"/>
      <c r="NUG19" s="107"/>
      <c r="NUH19" s="107"/>
      <c r="NUI19" s="107"/>
      <c r="NUJ19" s="107"/>
      <c r="NUK19" s="107"/>
      <c r="NUL19" s="107"/>
      <c r="NUM19" s="107"/>
      <c r="NUN19" s="107"/>
      <c r="NUO19" s="107"/>
      <c r="NUP19" s="107"/>
      <c r="NUQ19" s="107"/>
      <c r="NUR19" s="107"/>
      <c r="NUS19" s="107"/>
      <c r="NUT19" s="107"/>
      <c r="NUU19" s="107"/>
      <c r="NUV19" s="107"/>
      <c r="NUW19" s="107"/>
      <c r="NUX19" s="107"/>
      <c r="NUY19" s="107"/>
      <c r="NUZ19" s="107"/>
      <c r="NVA19" s="107"/>
      <c r="NVB19" s="107"/>
      <c r="NVC19" s="107"/>
      <c r="NVD19" s="107"/>
      <c r="NVE19" s="107"/>
      <c r="NVF19" s="107"/>
      <c r="NVG19" s="107"/>
      <c r="NVH19" s="107"/>
      <c r="NVI19" s="107"/>
      <c r="NVJ19" s="107"/>
      <c r="NVK19" s="107"/>
      <c r="NVL19" s="107"/>
      <c r="NVM19" s="107"/>
      <c r="NVN19" s="107"/>
      <c r="NVO19" s="107"/>
      <c r="NVP19" s="107"/>
      <c r="NVQ19" s="107"/>
      <c r="NVR19" s="107"/>
      <c r="NVS19" s="107"/>
      <c r="NVT19" s="107"/>
      <c r="NVU19" s="107"/>
      <c r="NVV19" s="107"/>
      <c r="NVW19" s="107"/>
      <c r="NVX19" s="107"/>
      <c r="NVY19" s="107"/>
      <c r="NVZ19" s="107"/>
      <c r="NWA19" s="107"/>
      <c r="NWB19" s="107"/>
      <c r="NWC19" s="107"/>
      <c r="NWD19" s="107"/>
      <c r="NWE19" s="107"/>
      <c r="NWF19" s="107"/>
      <c r="NWG19" s="107"/>
      <c r="NWH19" s="107"/>
      <c r="NWI19" s="107"/>
      <c r="NWJ19" s="107"/>
      <c r="NWK19" s="107"/>
      <c r="NWL19" s="107"/>
      <c r="NWM19" s="107"/>
      <c r="NWN19" s="107"/>
      <c r="NWO19" s="107"/>
      <c r="NWP19" s="107"/>
      <c r="NWQ19" s="107"/>
      <c r="NWR19" s="107"/>
      <c r="NWS19" s="107"/>
      <c r="NWT19" s="107"/>
      <c r="NWU19" s="107"/>
      <c r="NWV19" s="107"/>
      <c r="NWW19" s="107"/>
      <c r="NWX19" s="107"/>
      <c r="NWY19" s="107"/>
      <c r="NWZ19" s="107"/>
      <c r="NXA19" s="107"/>
      <c r="NXB19" s="107"/>
      <c r="NXC19" s="107"/>
      <c r="NXD19" s="107"/>
      <c r="NXE19" s="107"/>
      <c r="NXF19" s="107"/>
      <c r="NXG19" s="107"/>
      <c r="NXH19" s="107"/>
      <c r="NXI19" s="107"/>
      <c r="NXJ19" s="107"/>
      <c r="NXK19" s="107"/>
      <c r="NXL19" s="107"/>
      <c r="NXM19" s="107"/>
      <c r="NXN19" s="107"/>
      <c r="NXO19" s="107"/>
      <c r="NXP19" s="107"/>
      <c r="NXQ19" s="107"/>
      <c r="NXR19" s="107"/>
      <c r="NXS19" s="107"/>
      <c r="NXT19" s="107"/>
      <c r="NXU19" s="107"/>
      <c r="NXV19" s="107"/>
      <c r="NXW19" s="107"/>
      <c r="NXX19" s="107"/>
      <c r="NXY19" s="107"/>
      <c r="NXZ19" s="107"/>
      <c r="NYA19" s="107"/>
      <c r="NYB19" s="107"/>
      <c r="NYC19" s="107"/>
      <c r="NYD19" s="107"/>
      <c r="NYE19" s="107"/>
      <c r="NYF19" s="107"/>
      <c r="NYG19" s="107"/>
      <c r="NYH19" s="107"/>
      <c r="NYI19" s="107"/>
      <c r="NYJ19" s="107"/>
      <c r="NYK19" s="107"/>
      <c r="NYL19" s="107"/>
      <c r="NYM19" s="107"/>
      <c r="NYN19" s="107"/>
      <c r="NYO19" s="107"/>
      <c r="NYP19" s="107"/>
      <c r="NYQ19" s="107"/>
      <c r="NYR19" s="107"/>
      <c r="NYS19" s="107"/>
      <c r="NYT19" s="107"/>
      <c r="NYU19" s="107"/>
      <c r="NYV19" s="107"/>
      <c r="NYW19" s="107"/>
      <c r="NYX19" s="107"/>
      <c r="NYY19" s="107"/>
      <c r="NYZ19" s="107"/>
      <c r="NZA19" s="107"/>
      <c r="NZB19" s="107"/>
      <c r="NZC19" s="107"/>
      <c r="NZD19" s="107"/>
      <c r="NZE19" s="107"/>
      <c r="NZF19" s="107"/>
      <c r="NZG19" s="107"/>
      <c r="NZH19" s="107"/>
      <c r="NZI19" s="107"/>
      <c r="NZJ19" s="107"/>
      <c r="NZK19" s="107"/>
      <c r="NZL19" s="107"/>
      <c r="NZM19" s="107"/>
      <c r="NZN19" s="107"/>
      <c r="NZO19" s="107"/>
      <c r="NZP19" s="107"/>
      <c r="NZQ19" s="107"/>
      <c r="NZR19" s="107"/>
      <c r="NZS19" s="107"/>
      <c r="NZT19" s="107"/>
      <c r="NZU19" s="107"/>
      <c r="NZV19" s="107"/>
      <c r="NZW19" s="107"/>
      <c r="NZX19" s="107"/>
      <c r="NZY19" s="107"/>
      <c r="NZZ19" s="107"/>
      <c r="OAA19" s="107"/>
      <c r="OAB19" s="107"/>
      <c r="OAC19" s="107"/>
      <c r="OAD19" s="107"/>
      <c r="OAE19" s="107"/>
      <c r="OAF19" s="107"/>
      <c r="OAG19" s="107"/>
      <c r="OAH19" s="107"/>
      <c r="OAI19" s="107"/>
      <c r="OAJ19" s="107"/>
      <c r="OAK19" s="107"/>
      <c r="OAL19" s="107"/>
      <c r="OAM19" s="107"/>
      <c r="OAN19" s="107"/>
      <c r="OAO19" s="107"/>
      <c r="OAP19" s="107"/>
      <c r="OAQ19" s="107"/>
      <c r="OAR19" s="107"/>
      <c r="OAS19" s="107"/>
      <c r="OAT19" s="107"/>
      <c r="OAU19" s="107"/>
      <c r="OAV19" s="107"/>
      <c r="OAW19" s="107"/>
      <c r="OAX19" s="107"/>
      <c r="OAY19" s="107"/>
      <c r="OAZ19" s="107"/>
      <c r="OBA19" s="107"/>
      <c r="OBB19" s="107"/>
      <c r="OBC19" s="107"/>
      <c r="OBD19" s="107"/>
      <c r="OBE19" s="107"/>
      <c r="OBF19" s="107"/>
      <c r="OBG19" s="107"/>
      <c r="OBH19" s="107"/>
      <c r="OBI19" s="107"/>
      <c r="OBJ19" s="107"/>
      <c r="OBK19" s="107"/>
      <c r="OBL19" s="107"/>
      <c r="OBM19" s="107"/>
      <c r="OBN19" s="107"/>
      <c r="OBO19" s="107"/>
      <c r="OBP19" s="107"/>
      <c r="OBQ19" s="107"/>
      <c r="OBR19" s="107"/>
      <c r="OBS19" s="107"/>
      <c r="OBT19" s="107"/>
      <c r="OBU19" s="107"/>
      <c r="OBV19" s="107"/>
      <c r="OBW19" s="107"/>
      <c r="OBX19" s="107"/>
      <c r="OBY19" s="107"/>
      <c r="OBZ19" s="107"/>
      <c r="OCA19" s="107"/>
      <c r="OCB19" s="107"/>
      <c r="OCC19" s="107"/>
      <c r="OCD19" s="107"/>
      <c r="OCE19" s="107"/>
      <c r="OCF19" s="107"/>
      <c r="OCG19" s="107"/>
      <c r="OCH19" s="107"/>
      <c r="OCI19" s="107"/>
      <c r="OCJ19" s="107"/>
      <c r="OCK19" s="107"/>
      <c r="OCL19" s="107"/>
      <c r="OCM19" s="107"/>
      <c r="OCN19" s="107"/>
      <c r="OCO19" s="107"/>
      <c r="OCP19" s="107"/>
      <c r="OCQ19" s="107"/>
      <c r="OCR19" s="107"/>
      <c r="OCS19" s="107"/>
      <c r="OCT19" s="107"/>
      <c r="OCU19" s="107"/>
      <c r="OCV19" s="107"/>
      <c r="OCW19" s="107"/>
      <c r="OCX19" s="107"/>
      <c r="OCY19" s="107"/>
      <c r="OCZ19" s="107"/>
      <c r="ODA19" s="107"/>
      <c r="ODB19" s="107"/>
      <c r="ODC19" s="107"/>
      <c r="ODD19" s="107"/>
      <c r="ODE19" s="107"/>
      <c r="ODF19" s="107"/>
      <c r="ODG19" s="107"/>
      <c r="ODH19" s="107"/>
      <c r="ODI19" s="107"/>
      <c r="ODJ19" s="107"/>
      <c r="ODK19" s="107"/>
      <c r="ODL19" s="107"/>
      <c r="ODM19" s="107"/>
      <c r="ODN19" s="107"/>
      <c r="ODO19" s="107"/>
      <c r="ODP19" s="107"/>
      <c r="ODQ19" s="107"/>
      <c r="ODR19" s="107"/>
      <c r="ODS19" s="107"/>
      <c r="ODT19" s="107"/>
      <c r="ODU19" s="107"/>
      <c r="ODV19" s="107"/>
      <c r="ODW19" s="107"/>
      <c r="ODX19" s="107"/>
      <c r="ODY19" s="107"/>
      <c r="ODZ19" s="107"/>
      <c r="OEA19" s="107"/>
      <c r="OEB19" s="107"/>
      <c r="OEC19" s="107"/>
      <c r="OED19" s="107"/>
      <c r="OEE19" s="107"/>
      <c r="OEF19" s="107"/>
      <c r="OEG19" s="107"/>
      <c r="OEH19" s="107"/>
      <c r="OEI19" s="107"/>
      <c r="OEJ19" s="107"/>
      <c r="OEK19" s="107"/>
      <c r="OEL19" s="107"/>
      <c r="OEM19" s="107"/>
      <c r="OEN19" s="107"/>
      <c r="OEO19" s="107"/>
      <c r="OEP19" s="107"/>
      <c r="OEQ19" s="107"/>
      <c r="OER19" s="107"/>
      <c r="OES19" s="107"/>
      <c r="OET19" s="107"/>
      <c r="OEU19" s="107"/>
      <c r="OEV19" s="107"/>
      <c r="OEW19" s="107"/>
      <c r="OEX19" s="107"/>
      <c r="OEY19" s="107"/>
      <c r="OEZ19" s="107"/>
      <c r="OFA19" s="107"/>
      <c r="OFB19" s="107"/>
      <c r="OFC19" s="107"/>
      <c r="OFD19" s="107"/>
      <c r="OFE19" s="107"/>
      <c r="OFF19" s="107"/>
      <c r="OFG19" s="107"/>
      <c r="OFH19" s="107"/>
      <c r="OFI19" s="107"/>
      <c r="OFJ19" s="107"/>
      <c r="OFK19" s="107"/>
      <c r="OFL19" s="107"/>
      <c r="OFM19" s="107"/>
      <c r="OFN19" s="107"/>
      <c r="OFO19" s="107"/>
      <c r="OFP19" s="107"/>
      <c r="OFQ19" s="107"/>
      <c r="OFR19" s="107"/>
      <c r="OFS19" s="107"/>
      <c r="OFT19" s="107"/>
      <c r="OFU19" s="107"/>
      <c r="OFV19" s="107"/>
      <c r="OFW19" s="107"/>
      <c r="OFX19" s="107"/>
      <c r="OFY19" s="107"/>
      <c r="OFZ19" s="107"/>
      <c r="OGA19" s="107"/>
      <c r="OGB19" s="107"/>
      <c r="OGC19" s="107"/>
      <c r="OGD19" s="107"/>
      <c r="OGE19" s="107"/>
      <c r="OGF19" s="107"/>
      <c r="OGG19" s="107"/>
      <c r="OGH19" s="107"/>
      <c r="OGI19" s="107"/>
      <c r="OGJ19" s="107"/>
      <c r="OGK19" s="107"/>
      <c r="OGL19" s="107"/>
      <c r="OGM19" s="107"/>
      <c r="OGN19" s="107"/>
      <c r="OGO19" s="107"/>
      <c r="OGP19" s="107"/>
      <c r="OGQ19" s="107"/>
      <c r="OGR19" s="107"/>
      <c r="OGS19" s="107"/>
      <c r="OGT19" s="107"/>
      <c r="OGU19" s="107"/>
      <c r="OGV19" s="107"/>
      <c r="OGW19" s="107"/>
      <c r="OGX19" s="107"/>
      <c r="OGY19" s="107"/>
      <c r="OGZ19" s="107"/>
      <c r="OHA19" s="107"/>
      <c r="OHB19" s="107"/>
      <c r="OHC19" s="107"/>
      <c r="OHD19" s="107"/>
      <c r="OHE19" s="107"/>
      <c r="OHF19" s="107"/>
      <c r="OHG19" s="107"/>
      <c r="OHH19" s="107"/>
      <c r="OHI19" s="107"/>
      <c r="OHJ19" s="107"/>
      <c r="OHK19" s="107"/>
      <c r="OHL19" s="107"/>
      <c r="OHM19" s="107"/>
      <c r="OHN19" s="107"/>
      <c r="OHO19" s="107"/>
      <c r="OHP19" s="107"/>
      <c r="OHQ19" s="107"/>
      <c r="OHR19" s="107"/>
      <c r="OHS19" s="107"/>
      <c r="OHT19" s="107"/>
      <c r="OHU19" s="107"/>
      <c r="OHV19" s="107"/>
      <c r="OHW19" s="107"/>
      <c r="OHX19" s="107"/>
      <c r="OHY19" s="107"/>
      <c r="OHZ19" s="107"/>
      <c r="OIA19" s="107"/>
      <c r="OIB19" s="107"/>
      <c r="OIC19" s="107"/>
      <c r="OID19" s="107"/>
      <c r="OIE19" s="107"/>
      <c r="OIF19" s="107"/>
      <c r="OIG19" s="107"/>
      <c r="OIH19" s="107"/>
      <c r="OII19" s="107"/>
      <c r="OIJ19" s="107"/>
      <c r="OIK19" s="107"/>
      <c r="OIL19" s="107"/>
      <c r="OIM19" s="107"/>
      <c r="OIN19" s="107"/>
      <c r="OIO19" s="107"/>
      <c r="OIP19" s="107"/>
      <c r="OIQ19" s="107"/>
      <c r="OIR19" s="107"/>
      <c r="OIS19" s="107"/>
      <c r="OIT19" s="107"/>
      <c r="OIU19" s="107"/>
      <c r="OIV19" s="107"/>
      <c r="OIW19" s="107"/>
      <c r="OIX19" s="107"/>
      <c r="OIY19" s="107"/>
      <c r="OIZ19" s="107"/>
      <c r="OJA19" s="107"/>
      <c r="OJB19" s="107"/>
      <c r="OJC19" s="107"/>
      <c r="OJD19" s="107"/>
      <c r="OJE19" s="107"/>
      <c r="OJF19" s="107"/>
      <c r="OJG19" s="107"/>
      <c r="OJH19" s="107"/>
      <c r="OJI19" s="107"/>
      <c r="OJJ19" s="107"/>
      <c r="OJK19" s="107"/>
      <c r="OJL19" s="107"/>
      <c r="OJM19" s="107"/>
      <c r="OJN19" s="107"/>
      <c r="OJO19" s="107"/>
      <c r="OJP19" s="107"/>
      <c r="OJQ19" s="107"/>
      <c r="OJR19" s="107"/>
      <c r="OJS19" s="107"/>
      <c r="OJT19" s="107"/>
      <c r="OJU19" s="107"/>
      <c r="OJV19" s="107"/>
      <c r="OJW19" s="107"/>
      <c r="OJX19" s="107"/>
      <c r="OJY19" s="107"/>
      <c r="OJZ19" s="107"/>
      <c r="OKA19" s="107"/>
      <c r="OKB19" s="107"/>
      <c r="OKC19" s="107"/>
      <c r="OKD19" s="107"/>
      <c r="OKE19" s="107"/>
      <c r="OKF19" s="107"/>
      <c r="OKG19" s="107"/>
      <c r="OKH19" s="107"/>
      <c r="OKI19" s="107"/>
      <c r="OKJ19" s="107"/>
      <c r="OKK19" s="107"/>
      <c r="OKL19" s="107"/>
      <c r="OKM19" s="107"/>
      <c r="OKN19" s="107"/>
      <c r="OKO19" s="107"/>
      <c r="OKP19" s="107"/>
      <c r="OKQ19" s="107"/>
      <c r="OKR19" s="107"/>
      <c r="OKS19" s="107"/>
      <c r="OKT19" s="107"/>
      <c r="OKU19" s="107"/>
      <c r="OKV19" s="107"/>
      <c r="OKW19" s="107"/>
      <c r="OKX19" s="107"/>
      <c r="OKY19" s="107"/>
      <c r="OKZ19" s="107"/>
      <c r="OLA19" s="107"/>
      <c r="OLB19" s="107"/>
      <c r="OLC19" s="107"/>
      <c r="OLD19" s="107"/>
      <c r="OLE19" s="107"/>
      <c r="OLF19" s="107"/>
      <c r="OLG19" s="107"/>
      <c r="OLH19" s="107"/>
      <c r="OLI19" s="107"/>
      <c r="OLJ19" s="107"/>
      <c r="OLK19" s="107"/>
      <c r="OLL19" s="107"/>
      <c r="OLM19" s="107"/>
      <c r="OLN19" s="107"/>
      <c r="OLO19" s="107"/>
      <c r="OLP19" s="107"/>
      <c r="OLQ19" s="107"/>
      <c r="OLR19" s="107"/>
      <c r="OLS19" s="107"/>
      <c r="OLT19" s="107"/>
      <c r="OLU19" s="107"/>
      <c r="OLV19" s="107"/>
      <c r="OLW19" s="107"/>
      <c r="OLX19" s="107"/>
      <c r="OLY19" s="107"/>
      <c r="OLZ19" s="107"/>
      <c r="OMA19" s="107"/>
      <c r="OMB19" s="107"/>
      <c r="OMC19" s="107"/>
      <c r="OMD19" s="107"/>
      <c r="OME19" s="107"/>
      <c r="OMF19" s="107"/>
      <c r="OMG19" s="107"/>
      <c r="OMH19" s="107"/>
      <c r="OMI19" s="107"/>
      <c r="OMJ19" s="107"/>
      <c r="OMK19" s="107"/>
      <c r="OML19" s="107"/>
      <c r="OMM19" s="107"/>
      <c r="OMN19" s="107"/>
      <c r="OMO19" s="107"/>
      <c r="OMP19" s="107"/>
      <c r="OMQ19" s="107"/>
      <c r="OMR19" s="107"/>
      <c r="OMS19" s="107"/>
      <c r="OMT19" s="107"/>
      <c r="OMU19" s="107"/>
      <c r="OMV19" s="107"/>
      <c r="OMW19" s="107"/>
      <c r="OMX19" s="107"/>
      <c r="OMY19" s="107"/>
      <c r="OMZ19" s="107"/>
      <c r="ONA19" s="107"/>
      <c r="ONB19" s="107"/>
      <c r="ONC19" s="107"/>
      <c r="OND19" s="107"/>
      <c r="ONE19" s="107"/>
      <c r="ONF19" s="107"/>
      <c r="ONG19" s="107"/>
      <c r="ONH19" s="107"/>
      <c r="ONI19" s="107"/>
      <c r="ONJ19" s="107"/>
      <c r="ONK19" s="107"/>
      <c r="ONL19" s="107"/>
      <c r="ONM19" s="107"/>
      <c r="ONN19" s="107"/>
      <c r="ONO19" s="107"/>
      <c r="ONP19" s="107"/>
      <c r="ONQ19" s="107"/>
      <c r="ONR19" s="107"/>
      <c r="ONS19" s="107"/>
      <c r="ONT19" s="107"/>
      <c r="ONU19" s="107"/>
      <c r="ONV19" s="107"/>
      <c r="ONW19" s="107"/>
      <c r="ONX19" s="107"/>
      <c r="ONY19" s="107"/>
      <c r="ONZ19" s="107"/>
      <c r="OOA19" s="107"/>
      <c r="OOB19" s="107"/>
      <c r="OOC19" s="107"/>
      <c r="OOD19" s="107"/>
      <c r="OOE19" s="107"/>
      <c r="OOF19" s="107"/>
      <c r="OOG19" s="107"/>
      <c r="OOH19" s="107"/>
      <c r="OOI19" s="107"/>
      <c r="OOJ19" s="107"/>
      <c r="OOK19" s="107"/>
      <c r="OOL19" s="107"/>
      <c r="OOM19" s="107"/>
      <c r="OON19" s="107"/>
      <c r="OOO19" s="107"/>
      <c r="OOP19" s="107"/>
      <c r="OOQ19" s="107"/>
      <c r="OOR19" s="107"/>
      <c r="OOS19" s="107"/>
      <c r="OOT19" s="107"/>
      <c r="OOU19" s="107"/>
      <c r="OOV19" s="107"/>
      <c r="OOW19" s="107"/>
      <c r="OOX19" s="107"/>
      <c r="OOY19" s="107"/>
      <c r="OOZ19" s="107"/>
      <c r="OPA19" s="107"/>
      <c r="OPB19" s="107"/>
      <c r="OPC19" s="107"/>
      <c r="OPD19" s="107"/>
      <c r="OPE19" s="107"/>
      <c r="OPF19" s="107"/>
      <c r="OPG19" s="107"/>
      <c r="OPH19" s="107"/>
      <c r="OPI19" s="107"/>
      <c r="OPJ19" s="107"/>
      <c r="OPK19" s="107"/>
      <c r="OPL19" s="107"/>
      <c r="OPM19" s="107"/>
      <c r="OPN19" s="107"/>
      <c r="OPO19" s="107"/>
      <c r="OPP19" s="107"/>
      <c r="OPQ19" s="107"/>
      <c r="OPR19" s="107"/>
      <c r="OPS19" s="107"/>
      <c r="OPT19" s="107"/>
      <c r="OPU19" s="107"/>
      <c r="OPV19" s="107"/>
      <c r="OPW19" s="107"/>
      <c r="OPX19" s="107"/>
      <c r="OPY19" s="107"/>
      <c r="OPZ19" s="107"/>
      <c r="OQA19" s="107"/>
      <c r="OQB19" s="107"/>
      <c r="OQC19" s="107"/>
      <c r="OQD19" s="107"/>
      <c r="OQE19" s="107"/>
      <c r="OQF19" s="107"/>
      <c r="OQG19" s="107"/>
      <c r="OQH19" s="107"/>
      <c r="OQI19" s="107"/>
      <c r="OQJ19" s="107"/>
      <c r="OQK19" s="107"/>
      <c r="OQL19" s="107"/>
      <c r="OQM19" s="107"/>
      <c r="OQN19" s="107"/>
      <c r="OQO19" s="107"/>
      <c r="OQP19" s="107"/>
      <c r="OQQ19" s="107"/>
      <c r="OQR19" s="107"/>
      <c r="OQS19" s="107"/>
      <c r="OQT19" s="107"/>
      <c r="OQU19" s="107"/>
      <c r="OQV19" s="107"/>
      <c r="OQW19" s="107"/>
      <c r="OQX19" s="107"/>
      <c r="OQY19" s="107"/>
      <c r="OQZ19" s="107"/>
      <c r="ORA19" s="107"/>
      <c r="ORB19" s="107"/>
      <c r="ORC19" s="107"/>
      <c r="ORD19" s="107"/>
      <c r="ORE19" s="107"/>
      <c r="ORF19" s="107"/>
      <c r="ORG19" s="107"/>
      <c r="ORH19" s="107"/>
      <c r="ORI19" s="107"/>
      <c r="ORJ19" s="107"/>
      <c r="ORK19" s="107"/>
      <c r="ORL19" s="107"/>
      <c r="ORM19" s="107"/>
      <c r="ORN19" s="107"/>
      <c r="ORO19" s="107"/>
      <c r="ORP19" s="107"/>
      <c r="ORQ19" s="107"/>
      <c r="ORR19" s="107"/>
      <c r="ORS19" s="107"/>
      <c r="ORT19" s="107"/>
      <c r="ORU19" s="107"/>
      <c r="ORV19" s="107"/>
      <c r="ORW19" s="107"/>
      <c r="ORX19" s="107"/>
      <c r="ORY19" s="107"/>
      <c r="ORZ19" s="107"/>
      <c r="OSA19" s="107"/>
      <c r="OSB19" s="107"/>
      <c r="OSC19" s="107"/>
      <c r="OSD19" s="107"/>
      <c r="OSE19" s="107"/>
      <c r="OSF19" s="107"/>
      <c r="OSG19" s="107"/>
      <c r="OSH19" s="107"/>
      <c r="OSI19" s="107"/>
      <c r="OSJ19" s="107"/>
      <c r="OSK19" s="107"/>
      <c r="OSL19" s="107"/>
      <c r="OSM19" s="107"/>
      <c r="OSN19" s="107"/>
      <c r="OSO19" s="107"/>
      <c r="OSP19" s="107"/>
      <c r="OSQ19" s="107"/>
      <c r="OSR19" s="107"/>
      <c r="OSS19" s="107"/>
      <c r="OST19" s="107"/>
      <c r="OSU19" s="107"/>
      <c r="OSV19" s="107"/>
      <c r="OSW19" s="107"/>
      <c r="OSX19" s="107"/>
      <c r="OSY19" s="107"/>
      <c r="OSZ19" s="107"/>
      <c r="OTA19" s="107"/>
      <c r="OTB19" s="107"/>
      <c r="OTC19" s="107"/>
      <c r="OTD19" s="107"/>
      <c r="OTE19" s="107"/>
      <c r="OTF19" s="107"/>
      <c r="OTG19" s="107"/>
      <c r="OTH19" s="107"/>
      <c r="OTI19" s="107"/>
      <c r="OTJ19" s="107"/>
      <c r="OTK19" s="107"/>
      <c r="OTL19" s="107"/>
      <c r="OTM19" s="107"/>
      <c r="OTN19" s="107"/>
      <c r="OTO19" s="107"/>
      <c r="OTP19" s="107"/>
      <c r="OTQ19" s="107"/>
      <c r="OTR19" s="107"/>
      <c r="OTS19" s="107"/>
      <c r="OTT19" s="107"/>
      <c r="OTU19" s="107"/>
      <c r="OTV19" s="107"/>
      <c r="OTW19" s="107"/>
      <c r="OTX19" s="107"/>
      <c r="OTY19" s="107"/>
      <c r="OTZ19" s="107"/>
      <c r="OUA19" s="107"/>
      <c r="OUB19" s="107"/>
      <c r="OUC19" s="107"/>
      <c r="OUD19" s="107"/>
      <c r="OUE19" s="107"/>
      <c r="OUF19" s="107"/>
      <c r="OUG19" s="107"/>
      <c r="OUH19" s="107"/>
      <c r="OUI19" s="107"/>
      <c r="OUJ19" s="107"/>
      <c r="OUK19" s="107"/>
      <c r="OUL19" s="107"/>
      <c r="OUM19" s="107"/>
      <c r="OUN19" s="107"/>
      <c r="OUO19" s="107"/>
      <c r="OUP19" s="107"/>
      <c r="OUQ19" s="107"/>
      <c r="OUR19" s="107"/>
      <c r="OUS19" s="107"/>
      <c r="OUT19" s="107"/>
      <c r="OUU19" s="107"/>
      <c r="OUV19" s="107"/>
      <c r="OUW19" s="107"/>
      <c r="OUX19" s="107"/>
      <c r="OUY19" s="107"/>
      <c r="OUZ19" s="107"/>
      <c r="OVA19" s="107"/>
      <c r="OVB19" s="107"/>
      <c r="OVC19" s="107"/>
      <c r="OVD19" s="107"/>
      <c r="OVE19" s="107"/>
      <c r="OVF19" s="107"/>
      <c r="OVG19" s="107"/>
      <c r="OVH19" s="107"/>
      <c r="OVI19" s="107"/>
      <c r="OVJ19" s="107"/>
      <c r="OVK19" s="107"/>
      <c r="OVL19" s="107"/>
      <c r="OVM19" s="107"/>
      <c r="OVN19" s="107"/>
      <c r="OVO19" s="107"/>
      <c r="OVP19" s="107"/>
      <c r="OVQ19" s="107"/>
      <c r="OVR19" s="107"/>
      <c r="OVS19" s="107"/>
      <c r="OVT19" s="107"/>
      <c r="OVU19" s="107"/>
      <c r="OVV19" s="107"/>
      <c r="OVW19" s="107"/>
      <c r="OVX19" s="107"/>
      <c r="OVY19" s="107"/>
      <c r="OVZ19" s="107"/>
      <c r="OWA19" s="107"/>
      <c r="OWB19" s="107"/>
      <c r="OWC19" s="107"/>
      <c r="OWD19" s="107"/>
      <c r="OWE19" s="107"/>
      <c r="OWF19" s="107"/>
      <c r="OWG19" s="107"/>
      <c r="OWH19" s="107"/>
      <c r="OWI19" s="107"/>
      <c r="OWJ19" s="107"/>
      <c r="OWK19" s="107"/>
      <c r="OWL19" s="107"/>
      <c r="OWM19" s="107"/>
      <c r="OWN19" s="107"/>
      <c r="OWO19" s="107"/>
      <c r="OWP19" s="107"/>
      <c r="OWQ19" s="107"/>
      <c r="OWR19" s="107"/>
      <c r="OWS19" s="107"/>
      <c r="OWT19" s="107"/>
      <c r="OWU19" s="107"/>
      <c r="OWV19" s="107"/>
      <c r="OWW19" s="107"/>
      <c r="OWX19" s="107"/>
      <c r="OWY19" s="107"/>
      <c r="OWZ19" s="107"/>
      <c r="OXA19" s="107"/>
      <c r="OXB19" s="107"/>
      <c r="OXC19" s="107"/>
      <c r="OXD19" s="107"/>
      <c r="OXE19" s="107"/>
      <c r="OXF19" s="107"/>
      <c r="OXG19" s="107"/>
      <c r="OXH19" s="107"/>
      <c r="OXI19" s="107"/>
      <c r="OXJ19" s="107"/>
      <c r="OXK19" s="107"/>
      <c r="OXL19" s="107"/>
      <c r="OXM19" s="107"/>
      <c r="OXN19" s="107"/>
      <c r="OXO19" s="107"/>
      <c r="OXP19" s="107"/>
      <c r="OXQ19" s="107"/>
      <c r="OXR19" s="107"/>
      <c r="OXS19" s="107"/>
      <c r="OXT19" s="107"/>
      <c r="OXU19" s="107"/>
      <c r="OXV19" s="107"/>
      <c r="OXW19" s="107"/>
      <c r="OXX19" s="107"/>
      <c r="OXY19" s="107"/>
      <c r="OXZ19" s="107"/>
      <c r="OYA19" s="107"/>
      <c r="OYB19" s="107"/>
      <c r="OYC19" s="107"/>
      <c r="OYD19" s="107"/>
      <c r="OYE19" s="107"/>
      <c r="OYF19" s="107"/>
      <c r="OYG19" s="107"/>
      <c r="OYH19" s="107"/>
      <c r="OYI19" s="107"/>
      <c r="OYJ19" s="107"/>
      <c r="OYK19" s="107"/>
      <c r="OYL19" s="107"/>
      <c r="OYM19" s="107"/>
      <c r="OYN19" s="107"/>
      <c r="OYO19" s="107"/>
      <c r="OYP19" s="107"/>
      <c r="OYQ19" s="107"/>
      <c r="OYR19" s="107"/>
      <c r="OYS19" s="107"/>
      <c r="OYT19" s="107"/>
      <c r="OYU19" s="107"/>
      <c r="OYV19" s="107"/>
      <c r="OYW19" s="107"/>
      <c r="OYX19" s="107"/>
      <c r="OYY19" s="107"/>
      <c r="OYZ19" s="107"/>
      <c r="OZA19" s="107"/>
      <c r="OZB19" s="107"/>
      <c r="OZC19" s="107"/>
      <c r="OZD19" s="107"/>
      <c r="OZE19" s="107"/>
      <c r="OZF19" s="107"/>
      <c r="OZG19" s="107"/>
      <c r="OZH19" s="107"/>
      <c r="OZI19" s="107"/>
      <c r="OZJ19" s="107"/>
      <c r="OZK19" s="107"/>
      <c r="OZL19" s="107"/>
      <c r="OZM19" s="107"/>
      <c r="OZN19" s="107"/>
      <c r="OZO19" s="107"/>
      <c r="OZP19" s="107"/>
      <c r="OZQ19" s="107"/>
      <c r="OZR19" s="107"/>
      <c r="OZS19" s="107"/>
      <c r="OZT19" s="107"/>
      <c r="OZU19" s="107"/>
      <c r="OZV19" s="107"/>
      <c r="OZW19" s="107"/>
      <c r="OZX19" s="107"/>
      <c r="OZY19" s="107"/>
      <c r="OZZ19" s="107"/>
      <c r="PAA19" s="107"/>
      <c r="PAB19" s="107"/>
      <c r="PAC19" s="107"/>
      <c r="PAD19" s="107"/>
      <c r="PAE19" s="107"/>
      <c r="PAF19" s="107"/>
      <c r="PAG19" s="107"/>
      <c r="PAH19" s="107"/>
      <c r="PAI19" s="107"/>
      <c r="PAJ19" s="107"/>
      <c r="PAK19" s="107"/>
      <c r="PAL19" s="107"/>
      <c r="PAM19" s="107"/>
      <c r="PAN19" s="107"/>
      <c r="PAO19" s="107"/>
      <c r="PAP19" s="107"/>
      <c r="PAQ19" s="107"/>
      <c r="PAR19" s="107"/>
      <c r="PAS19" s="107"/>
      <c r="PAT19" s="107"/>
      <c r="PAU19" s="107"/>
      <c r="PAV19" s="107"/>
      <c r="PAW19" s="107"/>
      <c r="PAX19" s="107"/>
      <c r="PAY19" s="107"/>
      <c r="PAZ19" s="107"/>
      <c r="PBA19" s="107"/>
      <c r="PBB19" s="107"/>
      <c r="PBC19" s="107"/>
      <c r="PBD19" s="107"/>
      <c r="PBE19" s="107"/>
      <c r="PBF19" s="107"/>
      <c r="PBG19" s="107"/>
      <c r="PBH19" s="107"/>
      <c r="PBI19" s="107"/>
      <c r="PBJ19" s="107"/>
      <c r="PBK19" s="107"/>
      <c r="PBL19" s="107"/>
      <c r="PBM19" s="107"/>
      <c r="PBN19" s="107"/>
      <c r="PBO19" s="107"/>
      <c r="PBP19" s="107"/>
      <c r="PBQ19" s="107"/>
      <c r="PBR19" s="107"/>
      <c r="PBS19" s="107"/>
      <c r="PBT19" s="107"/>
      <c r="PBU19" s="107"/>
      <c r="PBV19" s="107"/>
      <c r="PBW19" s="107"/>
      <c r="PBX19" s="107"/>
      <c r="PBY19" s="107"/>
      <c r="PBZ19" s="107"/>
      <c r="PCA19" s="107"/>
      <c r="PCB19" s="107"/>
      <c r="PCC19" s="107"/>
      <c r="PCD19" s="107"/>
      <c r="PCE19" s="107"/>
      <c r="PCF19" s="107"/>
      <c r="PCG19" s="107"/>
      <c r="PCH19" s="107"/>
      <c r="PCI19" s="107"/>
      <c r="PCJ19" s="107"/>
      <c r="PCK19" s="107"/>
      <c r="PCL19" s="107"/>
      <c r="PCM19" s="107"/>
      <c r="PCN19" s="107"/>
      <c r="PCO19" s="107"/>
      <c r="PCP19" s="107"/>
      <c r="PCQ19" s="107"/>
      <c r="PCR19" s="107"/>
      <c r="PCS19" s="107"/>
      <c r="PCT19" s="107"/>
      <c r="PCU19" s="107"/>
      <c r="PCV19" s="107"/>
      <c r="PCW19" s="107"/>
      <c r="PCX19" s="107"/>
      <c r="PCY19" s="107"/>
      <c r="PCZ19" s="107"/>
      <c r="PDA19" s="107"/>
      <c r="PDB19" s="107"/>
      <c r="PDC19" s="107"/>
      <c r="PDD19" s="107"/>
      <c r="PDE19" s="107"/>
      <c r="PDF19" s="107"/>
      <c r="PDG19" s="107"/>
      <c r="PDH19" s="107"/>
      <c r="PDI19" s="107"/>
      <c r="PDJ19" s="107"/>
      <c r="PDK19" s="107"/>
      <c r="PDL19" s="107"/>
      <c r="PDM19" s="107"/>
      <c r="PDN19" s="107"/>
      <c r="PDO19" s="107"/>
      <c r="PDP19" s="107"/>
      <c r="PDQ19" s="107"/>
      <c r="PDR19" s="107"/>
      <c r="PDS19" s="107"/>
      <c r="PDT19" s="107"/>
      <c r="PDU19" s="107"/>
      <c r="PDV19" s="107"/>
      <c r="PDW19" s="107"/>
      <c r="PDX19" s="107"/>
      <c r="PDY19" s="107"/>
      <c r="PDZ19" s="107"/>
      <c r="PEA19" s="107"/>
      <c r="PEB19" s="107"/>
      <c r="PEC19" s="107"/>
      <c r="PED19" s="107"/>
      <c r="PEE19" s="107"/>
      <c r="PEF19" s="107"/>
      <c r="PEG19" s="107"/>
      <c r="PEH19" s="107"/>
      <c r="PEI19" s="107"/>
      <c r="PEJ19" s="107"/>
      <c r="PEK19" s="107"/>
      <c r="PEL19" s="107"/>
      <c r="PEM19" s="107"/>
      <c r="PEN19" s="107"/>
      <c r="PEO19" s="107"/>
      <c r="PEP19" s="107"/>
      <c r="PEQ19" s="107"/>
      <c r="PER19" s="107"/>
      <c r="PES19" s="107"/>
      <c r="PET19" s="107"/>
      <c r="PEU19" s="107"/>
      <c r="PEV19" s="107"/>
      <c r="PEW19" s="107"/>
      <c r="PEX19" s="107"/>
      <c r="PEY19" s="107"/>
      <c r="PEZ19" s="107"/>
      <c r="PFA19" s="107"/>
      <c r="PFB19" s="107"/>
      <c r="PFC19" s="107"/>
      <c r="PFD19" s="107"/>
      <c r="PFE19" s="107"/>
      <c r="PFF19" s="107"/>
      <c r="PFG19" s="107"/>
      <c r="PFH19" s="107"/>
      <c r="PFI19" s="107"/>
      <c r="PFJ19" s="107"/>
      <c r="PFK19" s="107"/>
      <c r="PFL19" s="107"/>
      <c r="PFM19" s="107"/>
      <c r="PFN19" s="107"/>
      <c r="PFO19" s="107"/>
      <c r="PFP19" s="107"/>
      <c r="PFQ19" s="107"/>
      <c r="PFR19" s="107"/>
      <c r="PFS19" s="107"/>
      <c r="PFT19" s="107"/>
      <c r="PFU19" s="107"/>
      <c r="PFV19" s="107"/>
      <c r="PFW19" s="107"/>
      <c r="PFX19" s="107"/>
      <c r="PFY19" s="107"/>
      <c r="PFZ19" s="107"/>
      <c r="PGA19" s="107"/>
      <c r="PGB19" s="107"/>
      <c r="PGC19" s="107"/>
      <c r="PGD19" s="107"/>
      <c r="PGE19" s="107"/>
      <c r="PGF19" s="107"/>
      <c r="PGG19" s="107"/>
      <c r="PGH19" s="107"/>
      <c r="PGI19" s="107"/>
      <c r="PGJ19" s="107"/>
      <c r="PGK19" s="107"/>
      <c r="PGL19" s="107"/>
      <c r="PGM19" s="107"/>
      <c r="PGN19" s="107"/>
      <c r="PGO19" s="107"/>
      <c r="PGP19" s="107"/>
      <c r="PGQ19" s="107"/>
      <c r="PGR19" s="107"/>
      <c r="PGS19" s="107"/>
      <c r="PGT19" s="107"/>
      <c r="PGU19" s="107"/>
      <c r="PGV19" s="107"/>
      <c r="PGW19" s="107"/>
      <c r="PGX19" s="107"/>
      <c r="PGY19" s="107"/>
      <c r="PGZ19" s="107"/>
      <c r="PHA19" s="107"/>
      <c r="PHB19" s="107"/>
      <c r="PHC19" s="107"/>
      <c r="PHD19" s="107"/>
      <c r="PHE19" s="107"/>
      <c r="PHF19" s="107"/>
      <c r="PHG19" s="107"/>
      <c r="PHH19" s="107"/>
      <c r="PHI19" s="107"/>
      <c r="PHJ19" s="107"/>
      <c r="PHK19" s="107"/>
      <c r="PHL19" s="107"/>
      <c r="PHM19" s="107"/>
      <c r="PHN19" s="107"/>
      <c r="PHO19" s="107"/>
      <c r="PHP19" s="107"/>
      <c r="PHQ19" s="107"/>
      <c r="PHR19" s="107"/>
      <c r="PHS19" s="107"/>
      <c r="PHT19" s="107"/>
      <c r="PHU19" s="107"/>
      <c r="PHV19" s="107"/>
      <c r="PHW19" s="107"/>
      <c r="PHX19" s="107"/>
      <c r="PHY19" s="107"/>
      <c r="PHZ19" s="107"/>
      <c r="PIA19" s="107"/>
      <c r="PIB19" s="107"/>
      <c r="PIC19" s="107"/>
      <c r="PID19" s="107"/>
      <c r="PIE19" s="107"/>
      <c r="PIF19" s="107"/>
      <c r="PIG19" s="107"/>
      <c r="PIH19" s="107"/>
      <c r="PII19" s="107"/>
      <c r="PIJ19" s="107"/>
      <c r="PIK19" s="107"/>
      <c r="PIL19" s="107"/>
      <c r="PIM19" s="107"/>
      <c r="PIN19" s="107"/>
      <c r="PIO19" s="107"/>
      <c r="PIP19" s="107"/>
      <c r="PIQ19" s="107"/>
      <c r="PIR19" s="107"/>
      <c r="PIS19" s="107"/>
      <c r="PIT19" s="107"/>
      <c r="PIU19" s="107"/>
      <c r="PIV19" s="107"/>
      <c r="PIW19" s="107"/>
      <c r="PIX19" s="107"/>
      <c r="PIY19" s="107"/>
      <c r="PIZ19" s="107"/>
      <c r="PJA19" s="107"/>
      <c r="PJB19" s="107"/>
      <c r="PJC19" s="107"/>
      <c r="PJD19" s="107"/>
      <c r="PJE19" s="107"/>
      <c r="PJF19" s="107"/>
      <c r="PJG19" s="107"/>
      <c r="PJH19" s="107"/>
      <c r="PJI19" s="107"/>
      <c r="PJJ19" s="107"/>
      <c r="PJK19" s="107"/>
      <c r="PJL19" s="107"/>
      <c r="PJM19" s="107"/>
      <c r="PJN19" s="107"/>
      <c r="PJO19" s="107"/>
      <c r="PJP19" s="107"/>
      <c r="PJQ19" s="107"/>
      <c r="PJR19" s="107"/>
      <c r="PJS19" s="107"/>
      <c r="PJT19" s="107"/>
      <c r="PJU19" s="107"/>
      <c r="PJV19" s="107"/>
      <c r="PJW19" s="107"/>
      <c r="PJX19" s="107"/>
      <c r="PJY19" s="107"/>
      <c r="PJZ19" s="107"/>
      <c r="PKA19" s="107"/>
      <c r="PKB19" s="107"/>
      <c r="PKC19" s="107"/>
      <c r="PKD19" s="107"/>
      <c r="PKE19" s="107"/>
      <c r="PKF19" s="107"/>
      <c r="PKG19" s="107"/>
      <c r="PKH19" s="107"/>
      <c r="PKI19" s="107"/>
      <c r="PKJ19" s="107"/>
      <c r="PKK19" s="107"/>
      <c r="PKL19" s="107"/>
      <c r="PKM19" s="107"/>
      <c r="PKN19" s="107"/>
      <c r="PKO19" s="107"/>
      <c r="PKP19" s="107"/>
      <c r="PKQ19" s="107"/>
      <c r="PKR19" s="107"/>
      <c r="PKS19" s="107"/>
      <c r="PKT19" s="107"/>
      <c r="PKU19" s="107"/>
      <c r="PKV19" s="107"/>
      <c r="PKW19" s="107"/>
      <c r="PKX19" s="107"/>
      <c r="PKY19" s="107"/>
      <c r="PKZ19" s="107"/>
      <c r="PLA19" s="107"/>
      <c r="PLB19" s="107"/>
      <c r="PLC19" s="107"/>
      <c r="PLD19" s="107"/>
      <c r="PLE19" s="107"/>
      <c r="PLF19" s="107"/>
      <c r="PLG19" s="107"/>
      <c r="PLH19" s="107"/>
      <c r="PLI19" s="107"/>
      <c r="PLJ19" s="107"/>
      <c r="PLK19" s="107"/>
      <c r="PLL19" s="107"/>
      <c r="PLM19" s="107"/>
      <c r="PLN19" s="107"/>
      <c r="PLO19" s="107"/>
      <c r="PLP19" s="107"/>
      <c r="PLQ19" s="107"/>
      <c r="PLR19" s="107"/>
      <c r="PLS19" s="107"/>
      <c r="PLT19" s="107"/>
      <c r="PLU19" s="107"/>
      <c r="PLV19" s="107"/>
      <c r="PLW19" s="107"/>
      <c r="PLX19" s="107"/>
      <c r="PLY19" s="107"/>
      <c r="PLZ19" s="107"/>
      <c r="PMA19" s="107"/>
      <c r="PMB19" s="107"/>
      <c r="PMC19" s="107"/>
      <c r="PMD19" s="107"/>
      <c r="PME19" s="107"/>
      <c r="PMF19" s="107"/>
      <c r="PMG19" s="107"/>
      <c r="PMH19" s="107"/>
      <c r="PMI19" s="107"/>
      <c r="PMJ19" s="107"/>
      <c r="PMK19" s="107"/>
      <c r="PML19" s="107"/>
      <c r="PMM19" s="107"/>
      <c r="PMN19" s="107"/>
      <c r="PMO19" s="107"/>
      <c r="PMP19" s="107"/>
      <c r="PMQ19" s="107"/>
      <c r="PMR19" s="107"/>
      <c r="PMS19" s="107"/>
      <c r="PMT19" s="107"/>
      <c r="PMU19" s="107"/>
      <c r="PMV19" s="107"/>
      <c r="PMW19" s="107"/>
      <c r="PMX19" s="107"/>
      <c r="PMY19" s="107"/>
      <c r="PMZ19" s="107"/>
      <c r="PNA19" s="107"/>
      <c r="PNB19" s="107"/>
      <c r="PNC19" s="107"/>
      <c r="PND19" s="107"/>
      <c r="PNE19" s="107"/>
      <c r="PNF19" s="107"/>
      <c r="PNG19" s="107"/>
      <c r="PNH19" s="107"/>
      <c r="PNI19" s="107"/>
      <c r="PNJ19" s="107"/>
      <c r="PNK19" s="107"/>
      <c r="PNL19" s="107"/>
      <c r="PNM19" s="107"/>
      <c r="PNN19" s="107"/>
      <c r="PNO19" s="107"/>
      <c r="PNP19" s="107"/>
      <c r="PNQ19" s="107"/>
      <c r="PNR19" s="107"/>
      <c r="PNS19" s="107"/>
      <c r="PNT19" s="107"/>
      <c r="PNU19" s="107"/>
      <c r="PNV19" s="107"/>
      <c r="PNW19" s="107"/>
      <c r="PNX19" s="107"/>
      <c r="PNY19" s="107"/>
      <c r="PNZ19" s="107"/>
      <c r="POA19" s="107"/>
      <c r="POB19" s="107"/>
      <c r="POC19" s="107"/>
      <c r="POD19" s="107"/>
      <c r="POE19" s="107"/>
      <c r="POF19" s="107"/>
      <c r="POG19" s="107"/>
      <c r="POH19" s="107"/>
      <c r="POI19" s="107"/>
      <c r="POJ19" s="107"/>
      <c r="POK19" s="107"/>
      <c r="POL19" s="107"/>
      <c r="POM19" s="107"/>
      <c r="PON19" s="107"/>
      <c r="POO19" s="107"/>
      <c r="POP19" s="107"/>
      <c r="POQ19" s="107"/>
      <c r="POR19" s="107"/>
      <c r="POS19" s="107"/>
      <c r="POT19" s="107"/>
      <c r="POU19" s="107"/>
      <c r="POV19" s="107"/>
      <c r="POW19" s="107"/>
      <c r="POX19" s="107"/>
      <c r="POY19" s="107"/>
      <c r="POZ19" s="107"/>
      <c r="PPA19" s="107"/>
      <c r="PPB19" s="107"/>
      <c r="PPC19" s="107"/>
      <c r="PPD19" s="107"/>
      <c r="PPE19" s="107"/>
      <c r="PPF19" s="107"/>
      <c r="PPG19" s="107"/>
      <c r="PPH19" s="107"/>
      <c r="PPI19" s="107"/>
      <c r="PPJ19" s="107"/>
      <c r="PPK19" s="107"/>
      <c r="PPL19" s="107"/>
      <c r="PPM19" s="107"/>
      <c r="PPN19" s="107"/>
      <c r="PPO19" s="107"/>
      <c r="PPP19" s="107"/>
      <c r="PPQ19" s="107"/>
      <c r="PPR19" s="107"/>
      <c r="PPS19" s="107"/>
      <c r="PPT19" s="107"/>
      <c r="PPU19" s="107"/>
      <c r="PPV19" s="107"/>
      <c r="PPW19" s="107"/>
      <c r="PPX19" s="107"/>
      <c r="PPY19" s="107"/>
      <c r="PPZ19" s="107"/>
      <c r="PQA19" s="107"/>
      <c r="PQB19" s="107"/>
      <c r="PQC19" s="107"/>
      <c r="PQD19" s="107"/>
      <c r="PQE19" s="107"/>
      <c r="PQF19" s="107"/>
      <c r="PQG19" s="107"/>
      <c r="PQH19" s="107"/>
      <c r="PQI19" s="107"/>
      <c r="PQJ19" s="107"/>
      <c r="PQK19" s="107"/>
      <c r="PQL19" s="107"/>
      <c r="PQM19" s="107"/>
      <c r="PQN19" s="107"/>
      <c r="PQO19" s="107"/>
      <c r="PQP19" s="107"/>
      <c r="PQQ19" s="107"/>
      <c r="PQR19" s="107"/>
      <c r="PQS19" s="107"/>
      <c r="PQT19" s="107"/>
      <c r="PQU19" s="107"/>
      <c r="PQV19" s="107"/>
      <c r="PQW19" s="107"/>
      <c r="PQX19" s="107"/>
      <c r="PQY19" s="107"/>
      <c r="PQZ19" s="107"/>
      <c r="PRA19" s="107"/>
      <c r="PRB19" s="107"/>
      <c r="PRC19" s="107"/>
      <c r="PRD19" s="107"/>
      <c r="PRE19" s="107"/>
      <c r="PRF19" s="107"/>
      <c r="PRG19" s="107"/>
      <c r="PRH19" s="107"/>
      <c r="PRI19" s="107"/>
      <c r="PRJ19" s="107"/>
      <c r="PRK19" s="107"/>
      <c r="PRL19" s="107"/>
      <c r="PRM19" s="107"/>
      <c r="PRN19" s="107"/>
      <c r="PRO19" s="107"/>
      <c r="PRP19" s="107"/>
      <c r="PRQ19" s="107"/>
      <c r="PRR19" s="107"/>
      <c r="PRS19" s="107"/>
      <c r="PRT19" s="107"/>
      <c r="PRU19" s="107"/>
      <c r="PRV19" s="107"/>
      <c r="PRW19" s="107"/>
      <c r="PRX19" s="107"/>
      <c r="PRY19" s="107"/>
      <c r="PRZ19" s="107"/>
      <c r="PSA19" s="107"/>
      <c r="PSB19" s="107"/>
      <c r="PSC19" s="107"/>
      <c r="PSD19" s="107"/>
      <c r="PSE19" s="107"/>
      <c r="PSF19" s="107"/>
      <c r="PSG19" s="107"/>
      <c r="PSH19" s="107"/>
      <c r="PSI19" s="107"/>
      <c r="PSJ19" s="107"/>
      <c r="PSK19" s="107"/>
      <c r="PSL19" s="107"/>
      <c r="PSM19" s="107"/>
      <c r="PSN19" s="107"/>
      <c r="PSO19" s="107"/>
      <c r="PSP19" s="107"/>
      <c r="PSQ19" s="107"/>
      <c r="PSR19" s="107"/>
      <c r="PSS19" s="107"/>
      <c r="PST19" s="107"/>
      <c r="PSU19" s="107"/>
      <c r="PSV19" s="107"/>
      <c r="PSW19" s="107"/>
      <c r="PSX19" s="107"/>
      <c r="PSY19" s="107"/>
      <c r="PSZ19" s="107"/>
      <c r="PTA19" s="107"/>
      <c r="PTB19" s="107"/>
      <c r="PTC19" s="107"/>
      <c r="PTD19" s="107"/>
      <c r="PTE19" s="107"/>
      <c r="PTF19" s="107"/>
      <c r="PTG19" s="107"/>
      <c r="PTH19" s="107"/>
      <c r="PTI19" s="107"/>
      <c r="PTJ19" s="107"/>
      <c r="PTK19" s="107"/>
      <c r="PTL19" s="107"/>
      <c r="PTM19" s="107"/>
      <c r="PTN19" s="107"/>
      <c r="PTO19" s="107"/>
      <c r="PTP19" s="107"/>
      <c r="PTQ19" s="107"/>
      <c r="PTR19" s="107"/>
      <c r="PTS19" s="107"/>
      <c r="PTT19" s="107"/>
      <c r="PTU19" s="107"/>
      <c r="PTV19" s="107"/>
      <c r="PTW19" s="107"/>
      <c r="PTX19" s="107"/>
      <c r="PTY19" s="107"/>
      <c r="PTZ19" s="107"/>
      <c r="PUA19" s="107"/>
      <c r="PUB19" s="107"/>
      <c r="PUC19" s="107"/>
      <c r="PUD19" s="107"/>
      <c r="PUE19" s="107"/>
      <c r="PUF19" s="107"/>
      <c r="PUG19" s="107"/>
      <c r="PUH19" s="107"/>
      <c r="PUI19" s="107"/>
      <c r="PUJ19" s="107"/>
      <c r="PUK19" s="107"/>
      <c r="PUL19" s="107"/>
      <c r="PUM19" s="107"/>
      <c r="PUN19" s="107"/>
      <c r="PUO19" s="107"/>
      <c r="PUP19" s="107"/>
      <c r="PUQ19" s="107"/>
      <c r="PUR19" s="107"/>
      <c r="PUS19" s="107"/>
      <c r="PUT19" s="107"/>
      <c r="PUU19" s="107"/>
      <c r="PUV19" s="107"/>
      <c r="PUW19" s="107"/>
      <c r="PUX19" s="107"/>
      <c r="PUY19" s="107"/>
      <c r="PUZ19" s="107"/>
      <c r="PVA19" s="107"/>
      <c r="PVB19" s="107"/>
      <c r="PVC19" s="107"/>
      <c r="PVD19" s="107"/>
      <c r="PVE19" s="107"/>
      <c r="PVF19" s="107"/>
      <c r="PVG19" s="107"/>
      <c r="PVH19" s="107"/>
      <c r="PVI19" s="107"/>
      <c r="PVJ19" s="107"/>
      <c r="PVK19" s="107"/>
      <c r="PVL19" s="107"/>
      <c r="PVM19" s="107"/>
      <c r="PVN19" s="107"/>
      <c r="PVO19" s="107"/>
      <c r="PVP19" s="107"/>
      <c r="PVQ19" s="107"/>
      <c r="PVR19" s="107"/>
      <c r="PVS19" s="107"/>
      <c r="PVT19" s="107"/>
      <c r="PVU19" s="107"/>
      <c r="PVV19" s="107"/>
      <c r="PVW19" s="107"/>
      <c r="PVX19" s="107"/>
      <c r="PVY19" s="107"/>
      <c r="PVZ19" s="107"/>
      <c r="PWA19" s="107"/>
      <c r="PWB19" s="107"/>
      <c r="PWC19" s="107"/>
      <c r="PWD19" s="107"/>
      <c r="PWE19" s="107"/>
      <c r="PWF19" s="107"/>
      <c r="PWG19" s="107"/>
      <c r="PWH19" s="107"/>
      <c r="PWI19" s="107"/>
      <c r="PWJ19" s="107"/>
      <c r="PWK19" s="107"/>
      <c r="PWL19" s="107"/>
      <c r="PWM19" s="107"/>
      <c r="PWN19" s="107"/>
      <c r="PWO19" s="107"/>
      <c r="PWP19" s="107"/>
      <c r="PWQ19" s="107"/>
      <c r="PWR19" s="107"/>
      <c r="PWS19" s="107"/>
      <c r="PWT19" s="107"/>
      <c r="PWU19" s="107"/>
      <c r="PWV19" s="107"/>
      <c r="PWW19" s="107"/>
      <c r="PWX19" s="107"/>
      <c r="PWY19" s="107"/>
      <c r="PWZ19" s="107"/>
      <c r="PXA19" s="107"/>
      <c r="PXB19" s="107"/>
      <c r="PXC19" s="107"/>
      <c r="PXD19" s="107"/>
      <c r="PXE19" s="107"/>
      <c r="PXF19" s="107"/>
      <c r="PXG19" s="107"/>
      <c r="PXH19" s="107"/>
      <c r="PXI19" s="107"/>
      <c r="PXJ19" s="107"/>
      <c r="PXK19" s="107"/>
      <c r="PXL19" s="107"/>
      <c r="PXM19" s="107"/>
      <c r="PXN19" s="107"/>
      <c r="PXO19" s="107"/>
      <c r="PXP19" s="107"/>
      <c r="PXQ19" s="107"/>
      <c r="PXR19" s="107"/>
      <c r="PXS19" s="107"/>
      <c r="PXT19" s="107"/>
      <c r="PXU19" s="107"/>
      <c r="PXV19" s="107"/>
      <c r="PXW19" s="107"/>
      <c r="PXX19" s="107"/>
      <c r="PXY19" s="107"/>
      <c r="PXZ19" s="107"/>
      <c r="PYA19" s="107"/>
      <c r="PYB19" s="107"/>
      <c r="PYC19" s="107"/>
      <c r="PYD19" s="107"/>
      <c r="PYE19" s="107"/>
      <c r="PYF19" s="107"/>
      <c r="PYG19" s="107"/>
      <c r="PYH19" s="107"/>
      <c r="PYI19" s="107"/>
      <c r="PYJ19" s="107"/>
      <c r="PYK19" s="107"/>
      <c r="PYL19" s="107"/>
      <c r="PYM19" s="107"/>
      <c r="PYN19" s="107"/>
      <c r="PYO19" s="107"/>
      <c r="PYP19" s="107"/>
      <c r="PYQ19" s="107"/>
      <c r="PYR19" s="107"/>
      <c r="PYS19" s="107"/>
      <c r="PYT19" s="107"/>
      <c r="PYU19" s="107"/>
      <c r="PYV19" s="107"/>
      <c r="PYW19" s="107"/>
      <c r="PYX19" s="107"/>
      <c r="PYY19" s="107"/>
      <c r="PYZ19" s="107"/>
      <c r="PZA19" s="107"/>
      <c r="PZB19" s="107"/>
      <c r="PZC19" s="107"/>
      <c r="PZD19" s="107"/>
      <c r="PZE19" s="107"/>
      <c r="PZF19" s="107"/>
      <c r="PZG19" s="107"/>
      <c r="PZH19" s="107"/>
      <c r="PZI19" s="107"/>
      <c r="PZJ19" s="107"/>
      <c r="PZK19" s="107"/>
      <c r="PZL19" s="107"/>
      <c r="PZM19" s="107"/>
      <c r="PZN19" s="107"/>
      <c r="PZO19" s="107"/>
      <c r="PZP19" s="107"/>
      <c r="PZQ19" s="107"/>
      <c r="PZR19" s="107"/>
      <c r="PZS19" s="107"/>
      <c r="PZT19" s="107"/>
      <c r="PZU19" s="107"/>
      <c r="PZV19" s="107"/>
      <c r="PZW19" s="107"/>
      <c r="PZX19" s="107"/>
      <c r="PZY19" s="107"/>
      <c r="PZZ19" s="107"/>
      <c r="QAA19" s="107"/>
      <c r="QAB19" s="107"/>
      <c r="QAC19" s="107"/>
      <c r="QAD19" s="107"/>
      <c r="QAE19" s="107"/>
      <c r="QAF19" s="107"/>
      <c r="QAG19" s="107"/>
      <c r="QAH19" s="107"/>
      <c r="QAI19" s="107"/>
      <c r="QAJ19" s="107"/>
      <c r="QAK19" s="107"/>
      <c r="QAL19" s="107"/>
      <c r="QAM19" s="107"/>
      <c r="QAN19" s="107"/>
      <c r="QAO19" s="107"/>
      <c r="QAP19" s="107"/>
      <c r="QAQ19" s="107"/>
      <c r="QAR19" s="107"/>
      <c r="QAS19" s="107"/>
      <c r="QAT19" s="107"/>
      <c r="QAU19" s="107"/>
      <c r="QAV19" s="107"/>
      <c r="QAW19" s="107"/>
      <c r="QAX19" s="107"/>
      <c r="QAY19" s="107"/>
      <c r="QAZ19" s="107"/>
      <c r="QBA19" s="107"/>
      <c r="QBB19" s="107"/>
      <c r="QBC19" s="107"/>
      <c r="QBD19" s="107"/>
      <c r="QBE19" s="107"/>
      <c r="QBF19" s="107"/>
      <c r="QBG19" s="107"/>
      <c r="QBH19" s="107"/>
      <c r="QBI19" s="107"/>
      <c r="QBJ19" s="107"/>
      <c r="QBK19" s="107"/>
      <c r="QBL19" s="107"/>
      <c r="QBM19" s="107"/>
      <c r="QBN19" s="107"/>
      <c r="QBO19" s="107"/>
      <c r="QBP19" s="107"/>
      <c r="QBQ19" s="107"/>
      <c r="QBR19" s="107"/>
      <c r="QBS19" s="107"/>
      <c r="QBT19" s="107"/>
      <c r="QBU19" s="107"/>
      <c r="QBV19" s="107"/>
      <c r="QBW19" s="107"/>
      <c r="QBX19" s="107"/>
      <c r="QBY19" s="107"/>
      <c r="QBZ19" s="107"/>
      <c r="QCA19" s="107"/>
      <c r="QCB19" s="107"/>
      <c r="QCC19" s="107"/>
      <c r="QCD19" s="107"/>
      <c r="QCE19" s="107"/>
      <c r="QCF19" s="107"/>
      <c r="QCG19" s="107"/>
      <c r="QCH19" s="107"/>
      <c r="QCI19" s="107"/>
      <c r="QCJ19" s="107"/>
      <c r="QCK19" s="107"/>
      <c r="QCL19" s="107"/>
      <c r="QCM19" s="107"/>
      <c r="QCN19" s="107"/>
      <c r="QCO19" s="107"/>
      <c r="QCP19" s="107"/>
      <c r="QCQ19" s="107"/>
      <c r="QCR19" s="107"/>
      <c r="QCS19" s="107"/>
      <c r="QCT19" s="107"/>
      <c r="QCU19" s="107"/>
      <c r="QCV19" s="107"/>
      <c r="QCW19" s="107"/>
      <c r="QCX19" s="107"/>
      <c r="QCY19" s="107"/>
      <c r="QCZ19" s="107"/>
      <c r="QDA19" s="107"/>
      <c r="QDB19" s="107"/>
      <c r="QDC19" s="107"/>
      <c r="QDD19" s="107"/>
      <c r="QDE19" s="107"/>
      <c r="QDF19" s="107"/>
      <c r="QDG19" s="107"/>
      <c r="QDH19" s="107"/>
      <c r="QDI19" s="107"/>
      <c r="QDJ19" s="107"/>
      <c r="QDK19" s="107"/>
      <c r="QDL19" s="107"/>
      <c r="QDM19" s="107"/>
      <c r="QDN19" s="107"/>
      <c r="QDO19" s="107"/>
      <c r="QDP19" s="107"/>
      <c r="QDQ19" s="107"/>
      <c r="QDR19" s="107"/>
      <c r="QDS19" s="107"/>
      <c r="QDT19" s="107"/>
      <c r="QDU19" s="107"/>
      <c r="QDV19" s="107"/>
      <c r="QDW19" s="107"/>
      <c r="QDX19" s="107"/>
      <c r="QDY19" s="107"/>
      <c r="QDZ19" s="107"/>
      <c r="QEA19" s="107"/>
      <c r="QEB19" s="107"/>
      <c r="QEC19" s="107"/>
      <c r="QED19" s="107"/>
      <c r="QEE19" s="107"/>
      <c r="QEF19" s="107"/>
      <c r="QEG19" s="107"/>
      <c r="QEH19" s="107"/>
      <c r="QEI19" s="107"/>
      <c r="QEJ19" s="107"/>
      <c r="QEK19" s="107"/>
      <c r="QEL19" s="107"/>
      <c r="QEM19" s="107"/>
      <c r="QEN19" s="107"/>
      <c r="QEO19" s="107"/>
      <c r="QEP19" s="107"/>
      <c r="QEQ19" s="107"/>
      <c r="QER19" s="107"/>
      <c r="QES19" s="107"/>
      <c r="QET19" s="107"/>
      <c r="QEU19" s="107"/>
      <c r="QEV19" s="107"/>
      <c r="QEW19" s="107"/>
      <c r="QEX19" s="107"/>
      <c r="QEY19" s="107"/>
      <c r="QEZ19" s="107"/>
      <c r="QFA19" s="107"/>
      <c r="QFB19" s="107"/>
      <c r="QFC19" s="107"/>
      <c r="QFD19" s="107"/>
      <c r="QFE19" s="107"/>
      <c r="QFF19" s="107"/>
      <c r="QFG19" s="107"/>
      <c r="QFH19" s="107"/>
      <c r="QFI19" s="107"/>
      <c r="QFJ19" s="107"/>
      <c r="QFK19" s="107"/>
      <c r="QFL19" s="107"/>
      <c r="QFM19" s="107"/>
      <c r="QFN19" s="107"/>
      <c r="QFO19" s="107"/>
      <c r="QFP19" s="107"/>
      <c r="QFQ19" s="107"/>
      <c r="QFR19" s="107"/>
      <c r="QFS19" s="107"/>
      <c r="QFT19" s="107"/>
      <c r="QFU19" s="107"/>
      <c r="QFV19" s="107"/>
      <c r="QFW19" s="107"/>
      <c r="QFX19" s="107"/>
      <c r="QFY19" s="107"/>
      <c r="QFZ19" s="107"/>
      <c r="QGA19" s="107"/>
      <c r="QGB19" s="107"/>
      <c r="QGC19" s="107"/>
      <c r="QGD19" s="107"/>
      <c r="QGE19" s="107"/>
      <c r="QGF19" s="107"/>
      <c r="QGG19" s="107"/>
      <c r="QGH19" s="107"/>
      <c r="QGI19" s="107"/>
      <c r="QGJ19" s="107"/>
      <c r="QGK19" s="107"/>
      <c r="QGL19" s="107"/>
      <c r="QGM19" s="107"/>
      <c r="QGN19" s="107"/>
      <c r="QGO19" s="107"/>
      <c r="QGP19" s="107"/>
      <c r="QGQ19" s="107"/>
      <c r="QGR19" s="107"/>
      <c r="QGS19" s="107"/>
      <c r="QGT19" s="107"/>
      <c r="QGU19" s="107"/>
      <c r="QGV19" s="107"/>
      <c r="QGW19" s="107"/>
      <c r="QGX19" s="107"/>
      <c r="QGY19" s="107"/>
      <c r="QGZ19" s="107"/>
      <c r="QHA19" s="107"/>
      <c r="QHB19" s="107"/>
      <c r="QHC19" s="107"/>
      <c r="QHD19" s="107"/>
      <c r="QHE19" s="107"/>
      <c r="QHF19" s="107"/>
      <c r="QHG19" s="107"/>
      <c r="QHH19" s="107"/>
      <c r="QHI19" s="107"/>
      <c r="QHJ19" s="107"/>
      <c r="QHK19" s="107"/>
      <c r="QHL19" s="107"/>
      <c r="QHM19" s="107"/>
      <c r="QHN19" s="107"/>
      <c r="QHO19" s="107"/>
      <c r="QHP19" s="107"/>
      <c r="QHQ19" s="107"/>
      <c r="QHR19" s="107"/>
      <c r="QHS19" s="107"/>
      <c r="QHT19" s="107"/>
      <c r="QHU19" s="107"/>
      <c r="QHV19" s="107"/>
      <c r="QHW19" s="107"/>
      <c r="QHX19" s="107"/>
      <c r="QHY19" s="107"/>
      <c r="QHZ19" s="107"/>
      <c r="QIA19" s="107"/>
      <c r="QIB19" s="107"/>
      <c r="QIC19" s="107"/>
      <c r="QID19" s="107"/>
      <c r="QIE19" s="107"/>
      <c r="QIF19" s="107"/>
      <c r="QIG19" s="107"/>
      <c r="QIH19" s="107"/>
      <c r="QII19" s="107"/>
      <c r="QIJ19" s="107"/>
      <c r="QIK19" s="107"/>
      <c r="QIL19" s="107"/>
      <c r="QIM19" s="107"/>
      <c r="QIN19" s="107"/>
      <c r="QIO19" s="107"/>
      <c r="QIP19" s="107"/>
      <c r="QIQ19" s="107"/>
      <c r="QIR19" s="107"/>
      <c r="QIS19" s="107"/>
      <c r="QIT19" s="107"/>
      <c r="QIU19" s="107"/>
      <c r="QIV19" s="107"/>
      <c r="QIW19" s="107"/>
      <c r="QIX19" s="107"/>
      <c r="QIY19" s="107"/>
      <c r="QIZ19" s="107"/>
      <c r="QJA19" s="107"/>
      <c r="QJB19" s="107"/>
      <c r="QJC19" s="107"/>
      <c r="QJD19" s="107"/>
      <c r="QJE19" s="107"/>
      <c r="QJF19" s="107"/>
      <c r="QJG19" s="107"/>
      <c r="QJH19" s="107"/>
      <c r="QJI19" s="107"/>
      <c r="QJJ19" s="107"/>
      <c r="QJK19" s="107"/>
      <c r="QJL19" s="107"/>
      <c r="QJM19" s="107"/>
      <c r="QJN19" s="107"/>
      <c r="QJO19" s="107"/>
      <c r="QJP19" s="107"/>
      <c r="QJQ19" s="107"/>
      <c r="QJR19" s="107"/>
      <c r="QJS19" s="107"/>
      <c r="QJT19" s="107"/>
      <c r="QJU19" s="107"/>
      <c r="QJV19" s="107"/>
      <c r="QJW19" s="107"/>
      <c r="QJX19" s="107"/>
      <c r="QJY19" s="107"/>
      <c r="QJZ19" s="107"/>
      <c r="QKA19" s="107"/>
      <c r="QKB19" s="107"/>
      <c r="QKC19" s="107"/>
      <c r="QKD19" s="107"/>
      <c r="QKE19" s="107"/>
      <c r="QKF19" s="107"/>
      <c r="QKG19" s="107"/>
      <c r="QKH19" s="107"/>
      <c r="QKI19" s="107"/>
      <c r="QKJ19" s="107"/>
      <c r="QKK19" s="107"/>
      <c r="QKL19" s="107"/>
      <c r="QKM19" s="107"/>
      <c r="QKN19" s="107"/>
      <c r="QKO19" s="107"/>
      <c r="QKP19" s="107"/>
      <c r="QKQ19" s="107"/>
      <c r="QKR19" s="107"/>
      <c r="QKS19" s="107"/>
      <c r="QKT19" s="107"/>
      <c r="QKU19" s="107"/>
      <c r="QKV19" s="107"/>
      <c r="QKW19" s="107"/>
      <c r="QKX19" s="107"/>
      <c r="QKY19" s="107"/>
      <c r="QKZ19" s="107"/>
      <c r="QLA19" s="107"/>
      <c r="QLB19" s="107"/>
      <c r="QLC19" s="107"/>
      <c r="QLD19" s="107"/>
      <c r="QLE19" s="107"/>
      <c r="QLF19" s="107"/>
      <c r="QLG19" s="107"/>
      <c r="QLH19" s="107"/>
      <c r="QLI19" s="107"/>
      <c r="QLJ19" s="107"/>
      <c r="QLK19" s="107"/>
      <c r="QLL19" s="107"/>
      <c r="QLM19" s="107"/>
      <c r="QLN19" s="107"/>
      <c r="QLO19" s="107"/>
      <c r="QLP19" s="107"/>
      <c r="QLQ19" s="107"/>
      <c r="QLR19" s="107"/>
      <c r="QLS19" s="107"/>
      <c r="QLT19" s="107"/>
      <c r="QLU19" s="107"/>
      <c r="QLV19" s="107"/>
      <c r="QLW19" s="107"/>
      <c r="QLX19" s="107"/>
      <c r="QLY19" s="107"/>
      <c r="QLZ19" s="107"/>
      <c r="QMA19" s="107"/>
      <c r="QMB19" s="107"/>
      <c r="QMC19" s="107"/>
      <c r="QMD19" s="107"/>
      <c r="QME19" s="107"/>
      <c r="QMF19" s="107"/>
      <c r="QMG19" s="107"/>
      <c r="QMH19" s="107"/>
      <c r="QMI19" s="107"/>
      <c r="QMJ19" s="107"/>
      <c r="QMK19" s="107"/>
      <c r="QML19" s="107"/>
      <c r="QMM19" s="107"/>
      <c r="QMN19" s="107"/>
      <c r="QMO19" s="107"/>
      <c r="QMP19" s="107"/>
      <c r="QMQ19" s="107"/>
      <c r="QMR19" s="107"/>
      <c r="QMS19" s="107"/>
      <c r="QMT19" s="107"/>
      <c r="QMU19" s="107"/>
      <c r="QMV19" s="107"/>
      <c r="QMW19" s="107"/>
      <c r="QMX19" s="107"/>
      <c r="QMY19" s="107"/>
      <c r="QMZ19" s="107"/>
      <c r="QNA19" s="107"/>
      <c r="QNB19" s="107"/>
      <c r="QNC19" s="107"/>
      <c r="QND19" s="107"/>
      <c r="QNE19" s="107"/>
      <c r="QNF19" s="107"/>
      <c r="QNG19" s="107"/>
      <c r="QNH19" s="107"/>
      <c r="QNI19" s="107"/>
      <c r="QNJ19" s="107"/>
      <c r="QNK19" s="107"/>
      <c r="QNL19" s="107"/>
      <c r="QNM19" s="107"/>
      <c r="QNN19" s="107"/>
      <c r="QNO19" s="107"/>
      <c r="QNP19" s="107"/>
      <c r="QNQ19" s="107"/>
      <c r="QNR19" s="107"/>
      <c r="QNS19" s="107"/>
      <c r="QNT19" s="107"/>
      <c r="QNU19" s="107"/>
      <c r="QNV19" s="107"/>
      <c r="QNW19" s="107"/>
      <c r="QNX19" s="107"/>
      <c r="QNY19" s="107"/>
      <c r="QNZ19" s="107"/>
      <c r="QOA19" s="107"/>
      <c r="QOB19" s="107"/>
      <c r="QOC19" s="107"/>
      <c r="QOD19" s="107"/>
      <c r="QOE19" s="107"/>
      <c r="QOF19" s="107"/>
      <c r="QOG19" s="107"/>
      <c r="QOH19" s="107"/>
      <c r="QOI19" s="107"/>
      <c r="QOJ19" s="107"/>
      <c r="QOK19" s="107"/>
      <c r="QOL19" s="107"/>
      <c r="QOM19" s="107"/>
      <c r="QON19" s="107"/>
      <c r="QOO19" s="107"/>
      <c r="QOP19" s="107"/>
      <c r="QOQ19" s="107"/>
      <c r="QOR19" s="107"/>
      <c r="QOS19" s="107"/>
      <c r="QOT19" s="107"/>
      <c r="QOU19" s="107"/>
      <c r="QOV19" s="107"/>
      <c r="QOW19" s="107"/>
      <c r="QOX19" s="107"/>
      <c r="QOY19" s="107"/>
      <c r="QOZ19" s="107"/>
      <c r="QPA19" s="107"/>
      <c r="QPB19" s="107"/>
      <c r="QPC19" s="107"/>
      <c r="QPD19" s="107"/>
      <c r="QPE19" s="107"/>
      <c r="QPF19" s="107"/>
      <c r="QPG19" s="107"/>
      <c r="QPH19" s="107"/>
      <c r="QPI19" s="107"/>
      <c r="QPJ19" s="107"/>
      <c r="QPK19" s="107"/>
      <c r="QPL19" s="107"/>
      <c r="QPM19" s="107"/>
      <c r="QPN19" s="107"/>
      <c r="QPO19" s="107"/>
      <c r="QPP19" s="107"/>
      <c r="QPQ19" s="107"/>
      <c r="QPR19" s="107"/>
      <c r="QPS19" s="107"/>
      <c r="QPT19" s="107"/>
      <c r="QPU19" s="107"/>
      <c r="QPV19" s="107"/>
      <c r="QPW19" s="107"/>
      <c r="QPX19" s="107"/>
      <c r="QPY19" s="107"/>
      <c r="QPZ19" s="107"/>
      <c r="QQA19" s="107"/>
      <c r="QQB19" s="107"/>
      <c r="QQC19" s="107"/>
      <c r="QQD19" s="107"/>
      <c r="QQE19" s="107"/>
      <c r="QQF19" s="107"/>
      <c r="QQG19" s="107"/>
      <c r="QQH19" s="107"/>
      <c r="QQI19" s="107"/>
      <c r="QQJ19" s="107"/>
      <c r="QQK19" s="107"/>
      <c r="QQL19" s="107"/>
      <c r="QQM19" s="107"/>
      <c r="QQN19" s="107"/>
      <c r="QQO19" s="107"/>
      <c r="QQP19" s="107"/>
      <c r="QQQ19" s="107"/>
      <c r="QQR19" s="107"/>
      <c r="QQS19" s="107"/>
      <c r="QQT19" s="107"/>
      <c r="QQU19" s="107"/>
      <c r="QQV19" s="107"/>
      <c r="QQW19" s="107"/>
      <c r="QQX19" s="107"/>
      <c r="QQY19" s="107"/>
      <c r="QQZ19" s="107"/>
      <c r="QRA19" s="107"/>
      <c r="QRB19" s="107"/>
      <c r="QRC19" s="107"/>
      <c r="QRD19" s="107"/>
      <c r="QRE19" s="107"/>
      <c r="QRF19" s="107"/>
      <c r="QRG19" s="107"/>
      <c r="QRH19" s="107"/>
      <c r="QRI19" s="107"/>
      <c r="QRJ19" s="107"/>
      <c r="QRK19" s="107"/>
      <c r="QRL19" s="107"/>
      <c r="QRM19" s="107"/>
      <c r="QRN19" s="107"/>
      <c r="QRO19" s="107"/>
      <c r="QRP19" s="107"/>
      <c r="QRQ19" s="107"/>
      <c r="QRR19" s="107"/>
      <c r="QRS19" s="107"/>
      <c r="QRT19" s="107"/>
      <c r="QRU19" s="107"/>
      <c r="QRV19" s="107"/>
      <c r="QRW19" s="107"/>
      <c r="QRX19" s="107"/>
      <c r="QRY19" s="107"/>
      <c r="QRZ19" s="107"/>
      <c r="QSA19" s="107"/>
      <c r="QSB19" s="107"/>
      <c r="QSC19" s="107"/>
      <c r="QSD19" s="107"/>
      <c r="QSE19" s="107"/>
      <c r="QSF19" s="107"/>
      <c r="QSG19" s="107"/>
      <c r="QSH19" s="107"/>
      <c r="QSI19" s="107"/>
      <c r="QSJ19" s="107"/>
      <c r="QSK19" s="107"/>
      <c r="QSL19" s="107"/>
      <c r="QSM19" s="107"/>
      <c r="QSN19" s="107"/>
      <c r="QSO19" s="107"/>
      <c r="QSP19" s="107"/>
      <c r="QSQ19" s="107"/>
      <c r="QSR19" s="107"/>
      <c r="QSS19" s="107"/>
      <c r="QST19" s="107"/>
      <c r="QSU19" s="107"/>
      <c r="QSV19" s="107"/>
      <c r="QSW19" s="107"/>
      <c r="QSX19" s="107"/>
      <c r="QSY19" s="107"/>
      <c r="QSZ19" s="107"/>
      <c r="QTA19" s="107"/>
      <c r="QTB19" s="107"/>
      <c r="QTC19" s="107"/>
      <c r="QTD19" s="107"/>
      <c r="QTE19" s="107"/>
      <c r="QTF19" s="107"/>
      <c r="QTG19" s="107"/>
      <c r="QTH19" s="107"/>
      <c r="QTI19" s="107"/>
      <c r="QTJ19" s="107"/>
      <c r="QTK19" s="107"/>
      <c r="QTL19" s="107"/>
      <c r="QTM19" s="107"/>
      <c r="QTN19" s="107"/>
      <c r="QTO19" s="107"/>
      <c r="QTP19" s="107"/>
      <c r="QTQ19" s="107"/>
      <c r="QTR19" s="107"/>
      <c r="QTS19" s="107"/>
      <c r="QTT19" s="107"/>
      <c r="QTU19" s="107"/>
      <c r="QTV19" s="107"/>
      <c r="QTW19" s="107"/>
      <c r="QTX19" s="107"/>
      <c r="QTY19" s="107"/>
      <c r="QTZ19" s="107"/>
      <c r="QUA19" s="107"/>
      <c r="QUB19" s="107"/>
      <c r="QUC19" s="107"/>
      <c r="QUD19" s="107"/>
      <c r="QUE19" s="107"/>
      <c r="QUF19" s="107"/>
      <c r="QUG19" s="107"/>
      <c r="QUH19" s="107"/>
      <c r="QUI19" s="107"/>
      <c r="QUJ19" s="107"/>
      <c r="QUK19" s="107"/>
      <c r="QUL19" s="107"/>
      <c r="QUM19" s="107"/>
      <c r="QUN19" s="107"/>
      <c r="QUO19" s="107"/>
      <c r="QUP19" s="107"/>
      <c r="QUQ19" s="107"/>
      <c r="QUR19" s="107"/>
      <c r="QUS19" s="107"/>
      <c r="QUT19" s="107"/>
      <c r="QUU19" s="107"/>
      <c r="QUV19" s="107"/>
      <c r="QUW19" s="107"/>
      <c r="QUX19" s="107"/>
      <c r="QUY19" s="107"/>
      <c r="QUZ19" s="107"/>
      <c r="QVA19" s="107"/>
      <c r="QVB19" s="107"/>
      <c r="QVC19" s="107"/>
      <c r="QVD19" s="107"/>
      <c r="QVE19" s="107"/>
      <c r="QVF19" s="107"/>
      <c r="QVG19" s="107"/>
      <c r="QVH19" s="107"/>
      <c r="QVI19" s="107"/>
      <c r="QVJ19" s="107"/>
      <c r="QVK19" s="107"/>
      <c r="QVL19" s="107"/>
      <c r="QVM19" s="107"/>
      <c r="QVN19" s="107"/>
      <c r="QVO19" s="107"/>
      <c r="QVP19" s="107"/>
      <c r="QVQ19" s="107"/>
      <c r="QVR19" s="107"/>
      <c r="QVS19" s="107"/>
      <c r="QVT19" s="107"/>
      <c r="QVU19" s="107"/>
      <c r="QVV19" s="107"/>
      <c r="QVW19" s="107"/>
      <c r="QVX19" s="107"/>
      <c r="QVY19" s="107"/>
      <c r="QVZ19" s="107"/>
      <c r="QWA19" s="107"/>
      <c r="QWB19" s="107"/>
      <c r="QWC19" s="107"/>
      <c r="QWD19" s="107"/>
      <c r="QWE19" s="107"/>
      <c r="QWF19" s="107"/>
      <c r="QWG19" s="107"/>
      <c r="QWH19" s="107"/>
      <c r="QWI19" s="107"/>
      <c r="QWJ19" s="107"/>
      <c r="QWK19" s="107"/>
      <c r="QWL19" s="107"/>
      <c r="QWM19" s="107"/>
      <c r="QWN19" s="107"/>
      <c r="QWO19" s="107"/>
      <c r="QWP19" s="107"/>
      <c r="QWQ19" s="107"/>
      <c r="QWR19" s="107"/>
      <c r="QWS19" s="107"/>
      <c r="QWT19" s="107"/>
      <c r="QWU19" s="107"/>
      <c r="QWV19" s="107"/>
      <c r="QWW19" s="107"/>
      <c r="QWX19" s="107"/>
      <c r="QWY19" s="107"/>
      <c r="QWZ19" s="107"/>
      <c r="QXA19" s="107"/>
      <c r="QXB19" s="107"/>
      <c r="QXC19" s="107"/>
      <c r="QXD19" s="107"/>
      <c r="QXE19" s="107"/>
      <c r="QXF19" s="107"/>
      <c r="QXG19" s="107"/>
      <c r="QXH19" s="107"/>
      <c r="QXI19" s="107"/>
      <c r="QXJ19" s="107"/>
      <c r="QXK19" s="107"/>
      <c r="QXL19" s="107"/>
      <c r="QXM19" s="107"/>
      <c r="QXN19" s="107"/>
      <c r="QXO19" s="107"/>
      <c r="QXP19" s="107"/>
      <c r="QXQ19" s="107"/>
      <c r="QXR19" s="107"/>
      <c r="QXS19" s="107"/>
      <c r="QXT19" s="107"/>
      <c r="QXU19" s="107"/>
      <c r="QXV19" s="107"/>
      <c r="QXW19" s="107"/>
      <c r="QXX19" s="107"/>
      <c r="QXY19" s="107"/>
      <c r="QXZ19" s="107"/>
      <c r="QYA19" s="107"/>
      <c r="QYB19" s="107"/>
      <c r="QYC19" s="107"/>
      <c r="QYD19" s="107"/>
      <c r="QYE19" s="107"/>
      <c r="QYF19" s="107"/>
      <c r="QYG19" s="107"/>
      <c r="QYH19" s="107"/>
      <c r="QYI19" s="107"/>
      <c r="QYJ19" s="107"/>
      <c r="QYK19" s="107"/>
      <c r="QYL19" s="107"/>
      <c r="QYM19" s="107"/>
      <c r="QYN19" s="107"/>
      <c r="QYO19" s="107"/>
      <c r="QYP19" s="107"/>
      <c r="QYQ19" s="107"/>
      <c r="QYR19" s="107"/>
      <c r="QYS19" s="107"/>
      <c r="QYT19" s="107"/>
      <c r="QYU19" s="107"/>
      <c r="QYV19" s="107"/>
      <c r="QYW19" s="107"/>
      <c r="QYX19" s="107"/>
      <c r="QYY19" s="107"/>
      <c r="QYZ19" s="107"/>
      <c r="QZA19" s="107"/>
      <c r="QZB19" s="107"/>
      <c r="QZC19" s="107"/>
      <c r="QZD19" s="107"/>
      <c r="QZE19" s="107"/>
      <c r="QZF19" s="107"/>
      <c r="QZG19" s="107"/>
      <c r="QZH19" s="107"/>
      <c r="QZI19" s="107"/>
      <c r="QZJ19" s="107"/>
      <c r="QZK19" s="107"/>
      <c r="QZL19" s="107"/>
      <c r="QZM19" s="107"/>
      <c r="QZN19" s="107"/>
      <c r="QZO19" s="107"/>
      <c r="QZP19" s="107"/>
      <c r="QZQ19" s="107"/>
      <c r="QZR19" s="107"/>
      <c r="QZS19" s="107"/>
      <c r="QZT19" s="107"/>
      <c r="QZU19" s="107"/>
      <c r="QZV19" s="107"/>
      <c r="QZW19" s="107"/>
      <c r="QZX19" s="107"/>
      <c r="QZY19" s="107"/>
      <c r="QZZ19" s="107"/>
      <c r="RAA19" s="107"/>
      <c r="RAB19" s="107"/>
      <c r="RAC19" s="107"/>
      <c r="RAD19" s="107"/>
      <c r="RAE19" s="107"/>
      <c r="RAF19" s="107"/>
      <c r="RAG19" s="107"/>
      <c r="RAH19" s="107"/>
      <c r="RAI19" s="107"/>
      <c r="RAJ19" s="107"/>
      <c r="RAK19" s="107"/>
      <c r="RAL19" s="107"/>
      <c r="RAM19" s="107"/>
      <c r="RAN19" s="107"/>
      <c r="RAO19" s="107"/>
      <c r="RAP19" s="107"/>
      <c r="RAQ19" s="107"/>
      <c r="RAR19" s="107"/>
      <c r="RAS19" s="107"/>
      <c r="RAT19" s="107"/>
      <c r="RAU19" s="107"/>
      <c r="RAV19" s="107"/>
      <c r="RAW19" s="107"/>
      <c r="RAX19" s="107"/>
      <c r="RAY19" s="107"/>
      <c r="RAZ19" s="107"/>
      <c r="RBA19" s="107"/>
      <c r="RBB19" s="107"/>
      <c r="RBC19" s="107"/>
      <c r="RBD19" s="107"/>
      <c r="RBE19" s="107"/>
      <c r="RBF19" s="107"/>
      <c r="RBG19" s="107"/>
      <c r="RBH19" s="107"/>
      <c r="RBI19" s="107"/>
      <c r="RBJ19" s="107"/>
      <c r="RBK19" s="107"/>
      <c r="RBL19" s="107"/>
      <c r="RBM19" s="107"/>
      <c r="RBN19" s="107"/>
      <c r="RBO19" s="107"/>
      <c r="RBP19" s="107"/>
      <c r="RBQ19" s="107"/>
      <c r="RBR19" s="107"/>
      <c r="RBS19" s="107"/>
      <c r="RBT19" s="107"/>
      <c r="RBU19" s="107"/>
      <c r="RBV19" s="107"/>
      <c r="RBW19" s="107"/>
      <c r="RBX19" s="107"/>
      <c r="RBY19" s="107"/>
      <c r="RBZ19" s="107"/>
      <c r="RCA19" s="107"/>
      <c r="RCB19" s="107"/>
      <c r="RCC19" s="107"/>
      <c r="RCD19" s="107"/>
      <c r="RCE19" s="107"/>
      <c r="RCF19" s="107"/>
      <c r="RCG19" s="107"/>
      <c r="RCH19" s="107"/>
      <c r="RCI19" s="107"/>
      <c r="RCJ19" s="107"/>
      <c r="RCK19" s="107"/>
      <c r="RCL19" s="107"/>
      <c r="RCM19" s="107"/>
      <c r="RCN19" s="107"/>
      <c r="RCO19" s="107"/>
      <c r="RCP19" s="107"/>
      <c r="RCQ19" s="107"/>
      <c r="RCR19" s="107"/>
      <c r="RCS19" s="107"/>
      <c r="RCT19" s="107"/>
      <c r="RCU19" s="107"/>
      <c r="RCV19" s="107"/>
      <c r="RCW19" s="107"/>
      <c r="RCX19" s="107"/>
      <c r="RCY19" s="107"/>
      <c r="RCZ19" s="107"/>
      <c r="RDA19" s="107"/>
      <c r="RDB19" s="107"/>
      <c r="RDC19" s="107"/>
      <c r="RDD19" s="107"/>
      <c r="RDE19" s="107"/>
      <c r="RDF19" s="107"/>
      <c r="RDG19" s="107"/>
      <c r="RDH19" s="107"/>
      <c r="RDI19" s="107"/>
      <c r="RDJ19" s="107"/>
      <c r="RDK19" s="107"/>
      <c r="RDL19" s="107"/>
      <c r="RDM19" s="107"/>
      <c r="RDN19" s="107"/>
      <c r="RDO19" s="107"/>
      <c r="RDP19" s="107"/>
      <c r="RDQ19" s="107"/>
      <c r="RDR19" s="107"/>
      <c r="RDS19" s="107"/>
      <c r="RDT19" s="107"/>
      <c r="RDU19" s="107"/>
      <c r="RDV19" s="107"/>
      <c r="RDW19" s="107"/>
      <c r="RDX19" s="107"/>
      <c r="RDY19" s="107"/>
      <c r="RDZ19" s="107"/>
      <c r="REA19" s="107"/>
      <c r="REB19" s="107"/>
      <c r="REC19" s="107"/>
      <c r="RED19" s="107"/>
      <c r="REE19" s="107"/>
      <c r="REF19" s="107"/>
      <c r="REG19" s="107"/>
      <c r="REH19" s="107"/>
      <c r="REI19" s="107"/>
      <c r="REJ19" s="107"/>
      <c r="REK19" s="107"/>
      <c r="REL19" s="107"/>
      <c r="REM19" s="107"/>
      <c r="REN19" s="107"/>
      <c r="REO19" s="107"/>
      <c r="REP19" s="107"/>
      <c r="REQ19" s="107"/>
      <c r="RER19" s="107"/>
      <c r="RES19" s="107"/>
      <c r="RET19" s="107"/>
      <c r="REU19" s="107"/>
      <c r="REV19" s="107"/>
      <c r="REW19" s="107"/>
      <c r="REX19" s="107"/>
      <c r="REY19" s="107"/>
      <c r="REZ19" s="107"/>
      <c r="RFA19" s="107"/>
      <c r="RFB19" s="107"/>
      <c r="RFC19" s="107"/>
      <c r="RFD19" s="107"/>
      <c r="RFE19" s="107"/>
      <c r="RFF19" s="107"/>
      <c r="RFG19" s="107"/>
      <c r="RFH19" s="107"/>
      <c r="RFI19" s="107"/>
      <c r="RFJ19" s="107"/>
      <c r="RFK19" s="107"/>
      <c r="RFL19" s="107"/>
      <c r="RFM19" s="107"/>
      <c r="RFN19" s="107"/>
      <c r="RFO19" s="107"/>
      <c r="RFP19" s="107"/>
      <c r="RFQ19" s="107"/>
      <c r="RFR19" s="107"/>
      <c r="RFS19" s="107"/>
      <c r="RFT19" s="107"/>
      <c r="RFU19" s="107"/>
      <c r="RFV19" s="107"/>
      <c r="RFW19" s="107"/>
      <c r="RFX19" s="107"/>
      <c r="RFY19" s="107"/>
      <c r="RFZ19" s="107"/>
      <c r="RGA19" s="107"/>
      <c r="RGB19" s="107"/>
      <c r="RGC19" s="107"/>
      <c r="RGD19" s="107"/>
      <c r="RGE19" s="107"/>
      <c r="RGF19" s="107"/>
      <c r="RGG19" s="107"/>
      <c r="RGH19" s="107"/>
      <c r="RGI19" s="107"/>
      <c r="RGJ19" s="107"/>
      <c r="RGK19" s="107"/>
      <c r="RGL19" s="107"/>
      <c r="RGM19" s="107"/>
      <c r="RGN19" s="107"/>
      <c r="RGO19" s="107"/>
      <c r="RGP19" s="107"/>
      <c r="RGQ19" s="107"/>
      <c r="RGR19" s="107"/>
      <c r="RGS19" s="107"/>
      <c r="RGT19" s="107"/>
      <c r="RGU19" s="107"/>
      <c r="RGV19" s="107"/>
      <c r="RGW19" s="107"/>
      <c r="RGX19" s="107"/>
      <c r="RGY19" s="107"/>
      <c r="RGZ19" s="107"/>
      <c r="RHA19" s="107"/>
      <c r="RHB19" s="107"/>
      <c r="RHC19" s="107"/>
      <c r="RHD19" s="107"/>
      <c r="RHE19" s="107"/>
      <c r="RHF19" s="107"/>
      <c r="RHG19" s="107"/>
      <c r="RHH19" s="107"/>
      <c r="RHI19" s="107"/>
      <c r="RHJ19" s="107"/>
      <c r="RHK19" s="107"/>
      <c r="RHL19" s="107"/>
      <c r="RHM19" s="107"/>
      <c r="RHN19" s="107"/>
      <c r="RHO19" s="107"/>
      <c r="RHP19" s="107"/>
      <c r="RHQ19" s="107"/>
      <c r="RHR19" s="107"/>
      <c r="RHS19" s="107"/>
      <c r="RHT19" s="107"/>
      <c r="RHU19" s="107"/>
      <c r="RHV19" s="107"/>
      <c r="RHW19" s="107"/>
      <c r="RHX19" s="107"/>
      <c r="RHY19" s="107"/>
      <c r="RHZ19" s="107"/>
      <c r="RIA19" s="107"/>
      <c r="RIB19" s="107"/>
      <c r="RIC19" s="107"/>
      <c r="RID19" s="107"/>
      <c r="RIE19" s="107"/>
      <c r="RIF19" s="107"/>
      <c r="RIG19" s="107"/>
      <c r="RIH19" s="107"/>
      <c r="RII19" s="107"/>
      <c r="RIJ19" s="107"/>
      <c r="RIK19" s="107"/>
      <c r="RIL19" s="107"/>
      <c r="RIM19" s="107"/>
      <c r="RIN19" s="107"/>
      <c r="RIO19" s="107"/>
      <c r="RIP19" s="107"/>
      <c r="RIQ19" s="107"/>
      <c r="RIR19" s="107"/>
      <c r="RIS19" s="107"/>
      <c r="RIT19" s="107"/>
      <c r="RIU19" s="107"/>
      <c r="RIV19" s="107"/>
      <c r="RIW19" s="107"/>
      <c r="RIX19" s="107"/>
      <c r="RIY19" s="107"/>
      <c r="RIZ19" s="107"/>
      <c r="RJA19" s="107"/>
      <c r="RJB19" s="107"/>
      <c r="RJC19" s="107"/>
      <c r="RJD19" s="107"/>
      <c r="RJE19" s="107"/>
      <c r="RJF19" s="107"/>
      <c r="RJG19" s="107"/>
      <c r="RJH19" s="107"/>
      <c r="RJI19" s="107"/>
      <c r="RJJ19" s="107"/>
      <c r="RJK19" s="107"/>
      <c r="RJL19" s="107"/>
      <c r="RJM19" s="107"/>
      <c r="RJN19" s="107"/>
      <c r="RJO19" s="107"/>
      <c r="RJP19" s="107"/>
      <c r="RJQ19" s="107"/>
      <c r="RJR19" s="107"/>
      <c r="RJS19" s="107"/>
      <c r="RJT19" s="107"/>
      <c r="RJU19" s="107"/>
      <c r="RJV19" s="107"/>
      <c r="RJW19" s="107"/>
      <c r="RJX19" s="107"/>
      <c r="RJY19" s="107"/>
      <c r="RJZ19" s="107"/>
      <c r="RKA19" s="107"/>
      <c r="RKB19" s="107"/>
      <c r="RKC19" s="107"/>
      <c r="RKD19" s="107"/>
      <c r="RKE19" s="107"/>
      <c r="RKF19" s="107"/>
      <c r="RKG19" s="107"/>
      <c r="RKH19" s="107"/>
      <c r="RKI19" s="107"/>
      <c r="RKJ19" s="107"/>
      <c r="RKK19" s="107"/>
      <c r="RKL19" s="107"/>
      <c r="RKM19" s="107"/>
      <c r="RKN19" s="107"/>
      <c r="RKO19" s="107"/>
      <c r="RKP19" s="107"/>
      <c r="RKQ19" s="107"/>
      <c r="RKR19" s="107"/>
      <c r="RKS19" s="107"/>
      <c r="RKT19" s="107"/>
      <c r="RKU19" s="107"/>
      <c r="RKV19" s="107"/>
      <c r="RKW19" s="107"/>
      <c r="RKX19" s="107"/>
      <c r="RKY19" s="107"/>
      <c r="RKZ19" s="107"/>
      <c r="RLA19" s="107"/>
      <c r="RLB19" s="107"/>
      <c r="RLC19" s="107"/>
      <c r="RLD19" s="107"/>
      <c r="RLE19" s="107"/>
      <c r="RLF19" s="107"/>
      <c r="RLG19" s="107"/>
      <c r="RLH19" s="107"/>
      <c r="RLI19" s="107"/>
      <c r="RLJ19" s="107"/>
      <c r="RLK19" s="107"/>
      <c r="RLL19" s="107"/>
      <c r="RLM19" s="107"/>
      <c r="RLN19" s="107"/>
      <c r="RLO19" s="107"/>
      <c r="RLP19" s="107"/>
      <c r="RLQ19" s="107"/>
      <c r="RLR19" s="107"/>
      <c r="RLS19" s="107"/>
      <c r="RLT19" s="107"/>
      <c r="RLU19" s="107"/>
      <c r="RLV19" s="107"/>
      <c r="RLW19" s="107"/>
      <c r="RLX19" s="107"/>
      <c r="RLY19" s="107"/>
      <c r="RLZ19" s="107"/>
      <c r="RMA19" s="107"/>
      <c r="RMB19" s="107"/>
      <c r="RMC19" s="107"/>
      <c r="RMD19" s="107"/>
      <c r="RME19" s="107"/>
      <c r="RMF19" s="107"/>
      <c r="RMG19" s="107"/>
      <c r="RMH19" s="107"/>
      <c r="RMI19" s="107"/>
      <c r="RMJ19" s="107"/>
      <c r="RMK19" s="107"/>
      <c r="RML19" s="107"/>
      <c r="RMM19" s="107"/>
      <c r="RMN19" s="107"/>
      <c r="RMO19" s="107"/>
      <c r="RMP19" s="107"/>
      <c r="RMQ19" s="107"/>
      <c r="RMR19" s="107"/>
      <c r="RMS19" s="107"/>
      <c r="RMT19" s="107"/>
      <c r="RMU19" s="107"/>
      <c r="RMV19" s="107"/>
      <c r="RMW19" s="107"/>
      <c r="RMX19" s="107"/>
      <c r="RMY19" s="107"/>
      <c r="RMZ19" s="107"/>
      <c r="RNA19" s="107"/>
      <c r="RNB19" s="107"/>
      <c r="RNC19" s="107"/>
      <c r="RND19" s="107"/>
      <c r="RNE19" s="107"/>
      <c r="RNF19" s="107"/>
      <c r="RNG19" s="107"/>
      <c r="RNH19" s="107"/>
      <c r="RNI19" s="107"/>
      <c r="RNJ19" s="107"/>
      <c r="RNK19" s="107"/>
      <c r="RNL19" s="107"/>
      <c r="RNM19" s="107"/>
      <c r="RNN19" s="107"/>
      <c r="RNO19" s="107"/>
      <c r="RNP19" s="107"/>
      <c r="RNQ19" s="107"/>
      <c r="RNR19" s="107"/>
      <c r="RNS19" s="107"/>
      <c r="RNT19" s="107"/>
      <c r="RNU19" s="107"/>
      <c r="RNV19" s="107"/>
      <c r="RNW19" s="107"/>
      <c r="RNX19" s="107"/>
      <c r="RNY19" s="107"/>
      <c r="RNZ19" s="107"/>
      <c r="ROA19" s="107"/>
      <c r="ROB19" s="107"/>
      <c r="ROC19" s="107"/>
      <c r="ROD19" s="107"/>
      <c r="ROE19" s="107"/>
      <c r="ROF19" s="107"/>
      <c r="ROG19" s="107"/>
      <c r="ROH19" s="107"/>
      <c r="ROI19" s="107"/>
      <c r="ROJ19" s="107"/>
      <c r="ROK19" s="107"/>
      <c r="ROL19" s="107"/>
      <c r="ROM19" s="107"/>
      <c r="RON19" s="107"/>
      <c r="ROO19" s="107"/>
      <c r="ROP19" s="107"/>
      <c r="ROQ19" s="107"/>
      <c r="ROR19" s="107"/>
      <c r="ROS19" s="107"/>
      <c r="ROT19" s="107"/>
      <c r="ROU19" s="107"/>
      <c r="ROV19" s="107"/>
      <c r="ROW19" s="107"/>
      <c r="ROX19" s="107"/>
      <c r="ROY19" s="107"/>
      <c r="ROZ19" s="107"/>
      <c r="RPA19" s="107"/>
      <c r="RPB19" s="107"/>
      <c r="RPC19" s="107"/>
      <c r="RPD19" s="107"/>
      <c r="RPE19" s="107"/>
      <c r="RPF19" s="107"/>
      <c r="RPG19" s="107"/>
      <c r="RPH19" s="107"/>
      <c r="RPI19" s="107"/>
      <c r="RPJ19" s="107"/>
      <c r="RPK19" s="107"/>
      <c r="RPL19" s="107"/>
      <c r="RPM19" s="107"/>
      <c r="RPN19" s="107"/>
      <c r="RPO19" s="107"/>
      <c r="RPP19" s="107"/>
      <c r="RPQ19" s="107"/>
      <c r="RPR19" s="107"/>
      <c r="RPS19" s="107"/>
      <c r="RPT19" s="107"/>
      <c r="RPU19" s="107"/>
      <c r="RPV19" s="107"/>
      <c r="RPW19" s="107"/>
      <c r="RPX19" s="107"/>
      <c r="RPY19" s="107"/>
      <c r="RPZ19" s="107"/>
      <c r="RQA19" s="107"/>
      <c r="RQB19" s="107"/>
      <c r="RQC19" s="107"/>
      <c r="RQD19" s="107"/>
      <c r="RQE19" s="107"/>
      <c r="RQF19" s="107"/>
      <c r="RQG19" s="107"/>
      <c r="RQH19" s="107"/>
      <c r="RQI19" s="107"/>
      <c r="RQJ19" s="107"/>
      <c r="RQK19" s="107"/>
      <c r="RQL19" s="107"/>
      <c r="RQM19" s="107"/>
      <c r="RQN19" s="107"/>
      <c r="RQO19" s="107"/>
      <c r="RQP19" s="107"/>
      <c r="RQQ19" s="107"/>
      <c r="RQR19" s="107"/>
      <c r="RQS19" s="107"/>
      <c r="RQT19" s="107"/>
      <c r="RQU19" s="107"/>
      <c r="RQV19" s="107"/>
      <c r="RQW19" s="107"/>
      <c r="RQX19" s="107"/>
      <c r="RQY19" s="107"/>
      <c r="RQZ19" s="107"/>
      <c r="RRA19" s="107"/>
      <c r="RRB19" s="107"/>
      <c r="RRC19" s="107"/>
      <c r="RRD19" s="107"/>
      <c r="RRE19" s="107"/>
      <c r="RRF19" s="107"/>
      <c r="RRG19" s="107"/>
      <c r="RRH19" s="107"/>
      <c r="RRI19" s="107"/>
      <c r="RRJ19" s="107"/>
      <c r="RRK19" s="107"/>
      <c r="RRL19" s="107"/>
      <c r="RRM19" s="107"/>
      <c r="RRN19" s="107"/>
      <c r="RRO19" s="107"/>
      <c r="RRP19" s="107"/>
      <c r="RRQ19" s="107"/>
      <c r="RRR19" s="107"/>
      <c r="RRS19" s="107"/>
      <c r="RRT19" s="107"/>
      <c r="RRU19" s="107"/>
      <c r="RRV19" s="107"/>
      <c r="RRW19" s="107"/>
      <c r="RRX19" s="107"/>
      <c r="RRY19" s="107"/>
      <c r="RRZ19" s="107"/>
      <c r="RSA19" s="107"/>
      <c r="RSB19" s="107"/>
      <c r="RSC19" s="107"/>
      <c r="RSD19" s="107"/>
      <c r="RSE19" s="107"/>
      <c r="RSF19" s="107"/>
      <c r="RSG19" s="107"/>
      <c r="RSH19" s="107"/>
      <c r="RSI19" s="107"/>
      <c r="RSJ19" s="107"/>
      <c r="RSK19" s="107"/>
      <c r="RSL19" s="107"/>
      <c r="RSM19" s="107"/>
      <c r="RSN19" s="107"/>
      <c r="RSO19" s="107"/>
      <c r="RSP19" s="107"/>
      <c r="RSQ19" s="107"/>
      <c r="RSR19" s="107"/>
      <c r="RSS19" s="107"/>
      <c r="RST19" s="107"/>
      <c r="RSU19" s="107"/>
      <c r="RSV19" s="107"/>
      <c r="RSW19" s="107"/>
      <c r="RSX19" s="107"/>
      <c r="RSY19" s="107"/>
      <c r="RSZ19" s="107"/>
      <c r="RTA19" s="107"/>
      <c r="RTB19" s="107"/>
      <c r="RTC19" s="107"/>
      <c r="RTD19" s="107"/>
      <c r="RTE19" s="107"/>
      <c r="RTF19" s="107"/>
      <c r="RTG19" s="107"/>
      <c r="RTH19" s="107"/>
      <c r="RTI19" s="107"/>
      <c r="RTJ19" s="107"/>
      <c r="RTK19" s="107"/>
      <c r="RTL19" s="107"/>
      <c r="RTM19" s="107"/>
      <c r="RTN19" s="107"/>
      <c r="RTO19" s="107"/>
      <c r="RTP19" s="107"/>
      <c r="RTQ19" s="107"/>
      <c r="RTR19" s="107"/>
      <c r="RTS19" s="107"/>
      <c r="RTT19" s="107"/>
      <c r="RTU19" s="107"/>
      <c r="RTV19" s="107"/>
      <c r="RTW19" s="107"/>
      <c r="RTX19" s="107"/>
      <c r="RTY19" s="107"/>
      <c r="RTZ19" s="107"/>
      <c r="RUA19" s="107"/>
      <c r="RUB19" s="107"/>
      <c r="RUC19" s="107"/>
      <c r="RUD19" s="107"/>
      <c r="RUE19" s="107"/>
      <c r="RUF19" s="107"/>
      <c r="RUG19" s="107"/>
      <c r="RUH19" s="107"/>
      <c r="RUI19" s="107"/>
      <c r="RUJ19" s="107"/>
      <c r="RUK19" s="107"/>
      <c r="RUL19" s="107"/>
      <c r="RUM19" s="107"/>
      <c r="RUN19" s="107"/>
      <c r="RUO19" s="107"/>
      <c r="RUP19" s="107"/>
      <c r="RUQ19" s="107"/>
      <c r="RUR19" s="107"/>
      <c r="RUS19" s="107"/>
      <c r="RUT19" s="107"/>
      <c r="RUU19" s="107"/>
      <c r="RUV19" s="107"/>
      <c r="RUW19" s="107"/>
      <c r="RUX19" s="107"/>
      <c r="RUY19" s="107"/>
      <c r="RUZ19" s="107"/>
      <c r="RVA19" s="107"/>
      <c r="RVB19" s="107"/>
      <c r="RVC19" s="107"/>
      <c r="RVD19" s="107"/>
      <c r="RVE19" s="107"/>
      <c r="RVF19" s="107"/>
      <c r="RVG19" s="107"/>
      <c r="RVH19" s="107"/>
      <c r="RVI19" s="107"/>
      <c r="RVJ19" s="107"/>
      <c r="RVK19" s="107"/>
      <c r="RVL19" s="107"/>
      <c r="RVM19" s="107"/>
      <c r="RVN19" s="107"/>
      <c r="RVO19" s="107"/>
      <c r="RVP19" s="107"/>
      <c r="RVQ19" s="107"/>
      <c r="RVR19" s="107"/>
      <c r="RVS19" s="107"/>
      <c r="RVT19" s="107"/>
      <c r="RVU19" s="107"/>
      <c r="RVV19" s="107"/>
      <c r="RVW19" s="107"/>
      <c r="RVX19" s="107"/>
      <c r="RVY19" s="107"/>
      <c r="RVZ19" s="107"/>
      <c r="RWA19" s="107"/>
      <c r="RWB19" s="107"/>
      <c r="RWC19" s="107"/>
      <c r="RWD19" s="107"/>
      <c r="RWE19" s="107"/>
      <c r="RWF19" s="107"/>
      <c r="RWG19" s="107"/>
      <c r="RWH19" s="107"/>
      <c r="RWI19" s="107"/>
      <c r="RWJ19" s="107"/>
      <c r="RWK19" s="107"/>
      <c r="RWL19" s="107"/>
      <c r="RWM19" s="107"/>
      <c r="RWN19" s="107"/>
      <c r="RWO19" s="107"/>
      <c r="RWP19" s="107"/>
      <c r="RWQ19" s="107"/>
      <c r="RWR19" s="107"/>
      <c r="RWS19" s="107"/>
      <c r="RWT19" s="107"/>
      <c r="RWU19" s="107"/>
      <c r="RWV19" s="107"/>
      <c r="RWW19" s="107"/>
      <c r="RWX19" s="107"/>
      <c r="RWY19" s="107"/>
      <c r="RWZ19" s="107"/>
      <c r="RXA19" s="107"/>
      <c r="RXB19" s="107"/>
      <c r="RXC19" s="107"/>
      <c r="RXD19" s="107"/>
      <c r="RXE19" s="107"/>
      <c r="RXF19" s="107"/>
      <c r="RXG19" s="107"/>
      <c r="RXH19" s="107"/>
      <c r="RXI19" s="107"/>
      <c r="RXJ19" s="107"/>
      <c r="RXK19" s="107"/>
      <c r="RXL19" s="107"/>
      <c r="RXM19" s="107"/>
      <c r="RXN19" s="107"/>
      <c r="RXO19" s="107"/>
      <c r="RXP19" s="107"/>
      <c r="RXQ19" s="107"/>
      <c r="RXR19" s="107"/>
      <c r="RXS19" s="107"/>
      <c r="RXT19" s="107"/>
      <c r="RXU19" s="107"/>
      <c r="RXV19" s="107"/>
      <c r="RXW19" s="107"/>
      <c r="RXX19" s="107"/>
      <c r="RXY19" s="107"/>
      <c r="RXZ19" s="107"/>
      <c r="RYA19" s="107"/>
      <c r="RYB19" s="107"/>
      <c r="RYC19" s="107"/>
      <c r="RYD19" s="107"/>
      <c r="RYE19" s="107"/>
      <c r="RYF19" s="107"/>
      <c r="RYG19" s="107"/>
      <c r="RYH19" s="107"/>
      <c r="RYI19" s="107"/>
      <c r="RYJ19" s="107"/>
      <c r="RYK19" s="107"/>
      <c r="RYL19" s="107"/>
      <c r="RYM19" s="107"/>
      <c r="RYN19" s="107"/>
      <c r="RYO19" s="107"/>
      <c r="RYP19" s="107"/>
      <c r="RYQ19" s="107"/>
      <c r="RYR19" s="107"/>
      <c r="RYS19" s="107"/>
      <c r="RYT19" s="107"/>
      <c r="RYU19" s="107"/>
      <c r="RYV19" s="107"/>
      <c r="RYW19" s="107"/>
      <c r="RYX19" s="107"/>
      <c r="RYY19" s="107"/>
      <c r="RYZ19" s="107"/>
      <c r="RZA19" s="107"/>
      <c r="RZB19" s="107"/>
      <c r="RZC19" s="107"/>
      <c r="RZD19" s="107"/>
      <c r="RZE19" s="107"/>
      <c r="RZF19" s="107"/>
      <c r="RZG19" s="107"/>
      <c r="RZH19" s="107"/>
      <c r="RZI19" s="107"/>
      <c r="RZJ19" s="107"/>
      <c r="RZK19" s="107"/>
      <c r="RZL19" s="107"/>
      <c r="RZM19" s="107"/>
      <c r="RZN19" s="107"/>
      <c r="RZO19" s="107"/>
      <c r="RZP19" s="107"/>
      <c r="RZQ19" s="107"/>
      <c r="RZR19" s="107"/>
      <c r="RZS19" s="107"/>
      <c r="RZT19" s="107"/>
      <c r="RZU19" s="107"/>
      <c r="RZV19" s="107"/>
      <c r="RZW19" s="107"/>
      <c r="RZX19" s="107"/>
      <c r="RZY19" s="107"/>
      <c r="RZZ19" s="107"/>
      <c r="SAA19" s="107"/>
      <c r="SAB19" s="107"/>
      <c r="SAC19" s="107"/>
      <c r="SAD19" s="107"/>
      <c r="SAE19" s="107"/>
      <c r="SAF19" s="107"/>
      <c r="SAG19" s="107"/>
      <c r="SAH19" s="107"/>
      <c r="SAI19" s="107"/>
      <c r="SAJ19" s="107"/>
      <c r="SAK19" s="107"/>
      <c r="SAL19" s="107"/>
      <c r="SAM19" s="107"/>
      <c r="SAN19" s="107"/>
      <c r="SAO19" s="107"/>
      <c r="SAP19" s="107"/>
      <c r="SAQ19" s="107"/>
      <c r="SAR19" s="107"/>
      <c r="SAS19" s="107"/>
      <c r="SAT19" s="107"/>
      <c r="SAU19" s="107"/>
      <c r="SAV19" s="107"/>
      <c r="SAW19" s="107"/>
      <c r="SAX19" s="107"/>
      <c r="SAY19" s="107"/>
      <c r="SAZ19" s="107"/>
      <c r="SBA19" s="107"/>
      <c r="SBB19" s="107"/>
      <c r="SBC19" s="107"/>
      <c r="SBD19" s="107"/>
      <c r="SBE19" s="107"/>
      <c r="SBF19" s="107"/>
      <c r="SBG19" s="107"/>
      <c r="SBH19" s="107"/>
      <c r="SBI19" s="107"/>
      <c r="SBJ19" s="107"/>
      <c r="SBK19" s="107"/>
      <c r="SBL19" s="107"/>
      <c r="SBM19" s="107"/>
      <c r="SBN19" s="107"/>
      <c r="SBO19" s="107"/>
      <c r="SBP19" s="107"/>
      <c r="SBQ19" s="107"/>
      <c r="SBR19" s="107"/>
      <c r="SBS19" s="107"/>
      <c r="SBT19" s="107"/>
      <c r="SBU19" s="107"/>
      <c r="SBV19" s="107"/>
      <c r="SBW19" s="107"/>
      <c r="SBX19" s="107"/>
      <c r="SBY19" s="107"/>
      <c r="SBZ19" s="107"/>
      <c r="SCA19" s="107"/>
      <c r="SCB19" s="107"/>
      <c r="SCC19" s="107"/>
      <c r="SCD19" s="107"/>
      <c r="SCE19" s="107"/>
      <c r="SCF19" s="107"/>
      <c r="SCG19" s="107"/>
      <c r="SCH19" s="107"/>
      <c r="SCI19" s="107"/>
      <c r="SCJ19" s="107"/>
      <c r="SCK19" s="107"/>
      <c r="SCL19" s="107"/>
      <c r="SCM19" s="107"/>
      <c r="SCN19" s="107"/>
      <c r="SCO19" s="107"/>
      <c r="SCP19" s="107"/>
      <c r="SCQ19" s="107"/>
      <c r="SCR19" s="107"/>
      <c r="SCS19" s="107"/>
      <c r="SCT19" s="107"/>
      <c r="SCU19" s="107"/>
      <c r="SCV19" s="107"/>
      <c r="SCW19" s="107"/>
      <c r="SCX19" s="107"/>
      <c r="SCY19" s="107"/>
      <c r="SCZ19" s="107"/>
      <c r="SDA19" s="107"/>
      <c r="SDB19" s="107"/>
      <c r="SDC19" s="107"/>
      <c r="SDD19" s="107"/>
      <c r="SDE19" s="107"/>
      <c r="SDF19" s="107"/>
      <c r="SDG19" s="107"/>
      <c r="SDH19" s="107"/>
      <c r="SDI19" s="107"/>
      <c r="SDJ19" s="107"/>
      <c r="SDK19" s="107"/>
      <c r="SDL19" s="107"/>
      <c r="SDM19" s="107"/>
      <c r="SDN19" s="107"/>
      <c r="SDO19" s="107"/>
      <c r="SDP19" s="107"/>
      <c r="SDQ19" s="107"/>
      <c r="SDR19" s="107"/>
      <c r="SDS19" s="107"/>
      <c r="SDT19" s="107"/>
      <c r="SDU19" s="107"/>
      <c r="SDV19" s="107"/>
      <c r="SDW19" s="107"/>
      <c r="SDX19" s="107"/>
      <c r="SDY19" s="107"/>
      <c r="SDZ19" s="107"/>
      <c r="SEA19" s="107"/>
      <c r="SEB19" s="107"/>
      <c r="SEC19" s="107"/>
      <c r="SED19" s="107"/>
      <c r="SEE19" s="107"/>
      <c r="SEF19" s="107"/>
      <c r="SEG19" s="107"/>
      <c r="SEH19" s="107"/>
      <c r="SEI19" s="107"/>
      <c r="SEJ19" s="107"/>
      <c r="SEK19" s="107"/>
      <c r="SEL19" s="107"/>
      <c r="SEM19" s="107"/>
      <c r="SEN19" s="107"/>
      <c r="SEO19" s="107"/>
      <c r="SEP19" s="107"/>
      <c r="SEQ19" s="107"/>
      <c r="SER19" s="107"/>
      <c r="SES19" s="107"/>
      <c r="SET19" s="107"/>
      <c r="SEU19" s="107"/>
      <c r="SEV19" s="107"/>
      <c r="SEW19" s="107"/>
      <c r="SEX19" s="107"/>
      <c r="SEY19" s="107"/>
      <c r="SEZ19" s="107"/>
      <c r="SFA19" s="107"/>
      <c r="SFB19" s="107"/>
      <c r="SFC19" s="107"/>
      <c r="SFD19" s="107"/>
      <c r="SFE19" s="107"/>
      <c r="SFF19" s="107"/>
      <c r="SFG19" s="107"/>
      <c r="SFH19" s="107"/>
      <c r="SFI19" s="107"/>
      <c r="SFJ19" s="107"/>
      <c r="SFK19" s="107"/>
      <c r="SFL19" s="107"/>
      <c r="SFM19" s="107"/>
      <c r="SFN19" s="107"/>
      <c r="SFO19" s="107"/>
      <c r="SFP19" s="107"/>
      <c r="SFQ19" s="107"/>
      <c r="SFR19" s="107"/>
      <c r="SFS19" s="107"/>
      <c r="SFT19" s="107"/>
      <c r="SFU19" s="107"/>
      <c r="SFV19" s="107"/>
      <c r="SFW19" s="107"/>
      <c r="SFX19" s="107"/>
      <c r="SFY19" s="107"/>
      <c r="SFZ19" s="107"/>
      <c r="SGA19" s="107"/>
      <c r="SGB19" s="107"/>
      <c r="SGC19" s="107"/>
      <c r="SGD19" s="107"/>
      <c r="SGE19" s="107"/>
      <c r="SGF19" s="107"/>
      <c r="SGG19" s="107"/>
      <c r="SGH19" s="107"/>
      <c r="SGI19" s="107"/>
      <c r="SGJ19" s="107"/>
      <c r="SGK19" s="107"/>
      <c r="SGL19" s="107"/>
      <c r="SGM19" s="107"/>
      <c r="SGN19" s="107"/>
      <c r="SGO19" s="107"/>
      <c r="SGP19" s="107"/>
      <c r="SGQ19" s="107"/>
      <c r="SGR19" s="107"/>
      <c r="SGS19" s="107"/>
      <c r="SGT19" s="107"/>
      <c r="SGU19" s="107"/>
      <c r="SGV19" s="107"/>
      <c r="SGW19" s="107"/>
      <c r="SGX19" s="107"/>
      <c r="SGY19" s="107"/>
      <c r="SGZ19" s="107"/>
      <c r="SHA19" s="107"/>
      <c r="SHB19" s="107"/>
      <c r="SHC19" s="107"/>
      <c r="SHD19" s="107"/>
      <c r="SHE19" s="107"/>
      <c r="SHF19" s="107"/>
      <c r="SHG19" s="107"/>
      <c r="SHH19" s="107"/>
      <c r="SHI19" s="107"/>
      <c r="SHJ19" s="107"/>
      <c r="SHK19" s="107"/>
      <c r="SHL19" s="107"/>
      <c r="SHM19" s="107"/>
      <c r="SHN19" s="107"/>
      <c r="SHO19" s="107"/>
      <c r="SHP19" s="107"/>
      <c r="SHQ19" s="107"/>
      <c r="SHR19" s="107"/>
      <c r="SHS19" s="107"/>
      <c r="SHT19" s="107"/>
      <c r="SHU19" s="107"/>
      <c r="SHV19" s="107"/>
      <c r="SHW19" s="107"/>
      <c r="SHX19" s="107"/>
      <c r="SHY19" s="107"/>
      <c r="SHZ19" s="107"/>
      <c r="SIA19" s="107"/>
      <c r="SIB19" s="107"/>
      <c r="SIC19" s="107"/>
      <c r="SID19" s="107"/>
      <c r="SIE19" s="107"/>
      <c r="SIF19" s="107"/>
      <c r="SIG19" s="107"/>
      <c r="SIH19" s="107"/>
      <c r="SII19" s="107"/>
      <c r="SIJ19" s="107"/>
      <c r="SIK19" s="107"/>
      <c r="SIL19" s="107"/>
      <c r="SIM19" s="107"/>
      <c r="SIN19" s="107"/>
      <c r="SIO19" s="107"/>
      <c r="SIP19" s="107"/>
      <c r="SIQ19" s="107"/>
      <c r="SIR19" s="107"/>
      <c r="SIS19" s="107"/>
      <c r="SIT19" s="107"/>
      <c r="SIU19" s="107"/>
      <c r="SIV19" s="107"/>
      <c r="SIW19" s="107"/>
      <c r="SIX19" s="107"/>
      <c r="SIY19" s="107"/>
      <c r="SIZ19" s="107"/>
      <c r="SJA19" s="107"/>
      <c r="SJB19" s="107"/>
      <c r="SJC19" s="107"/>
      <c r="SJD19" s="107"/>
      <c r="SJE19" s="107"/>
      <c r="SJF19" s="107"/>
      <c r="SJG19" s="107"/>
      <c r="SJH19" s="107"/>
      <c r="SJI19" s="107"/>
      <c r="SJJ19" s="107"/>
      <c r="SJK19" s="107"/>
      <c r="SJL19" s="107"/>
      <c r="SJM19" s="107"/>
      <c r="SJN19" s="107"/>
      <c r="SJO19" s="107"/>
      <c r="SJP19" s="107"/>
      <c r="SJQ19" s="107"/>
      <c r="SJR19" s="107"/>
      <c r="SJS19" s="107"/>
      <c r="SJT19" s="107"/>
      <c r="SJU19" s="107"/>
      <c r="SJV19" s="107"/>
      <c r="SJW19" s="107"/>
      <c r="SJX19" s="107"/>
      <c r="SJY19" s="107"/>
      <c r="SJZ19" s="107"/>
      <c r="SKA19" s="107"/>
      <c r="SKB19" s="107"/>
      <c r="SKC19" s="107"/>
      <c r="SKD19" s="107"/>
      <c r="SKE19" s="107"/>
      <c r="SKF19" s="107"/>
      <c r="SKG19" s="107"/>
      <c r="SKH19" s="107"/>
      <c r="SKI19" s="107"/>
      <c r="SKJ19" s="107"/>
      <c r="SKK19" s="107"/>
      <c r="SKL19" s="107"/>
      <c r="SKM19" s="107"/>
      <c r="SKN19" s="107"/>
      <c r="SKO19" s="107"/>
      <c r="SKP19" s="107"/>
      <c r="SKQ19" s="107"/>
      <c r="SKR19" s="107"/>
      <c r="SKS19" s="107"/>
      <c r="SKT19" s="107"/>
      <c r="SKU19" s="107"/>
      <c r="SKV19" s="107"/>
      <c r="SKW19" s="107"/>
      <c r="SKX19" s="107"/>
      <c r="SKY19" s="107"/>
      <c r="SKZ19" s="107"/>
      <c r="SLA19" s="107"/>
      <c r="SLB19" s="107"/>
      <c r="SLC19" s="107"/>
      <c r="SLD19" s="107"/>
      <c r="SLE19" s="107"/>
      <c r="SLF19" s="107"/>
      <c r="SLG19" s="107"/>
      <c r="SLH19" s="107"/>
      <c r="SLI19" s="107"/>
      <c r="SLJ19" s="107"/>
      <c r="SLK19" s="107"/>
      <c r="SLL19" s="107"/>
      <c r="SLM19" s="107"/>
      <c r="SLN19" s="107"/>
      <c r="SLO19" s="107"/>
      <c r="SLP19" s="107"/>
      <c r="SLQ19" s="107"/>
      <c r="SLR19" s="107"/>
      <c r="SLS19" s="107"/>
      <c r="SLT19" s="107"/>
      <c r="SLU19" s="107"/>
      <c r="SLV19" s="107"/>
      <c r="SLW19" s="107"/>
      <c r="SLX19" s="107"/>
      <c r="SLY19" s="107"/>
      <c r="SLZ19" s="107"/>
      <c r="SMA19" s="107"/>
      <c r="SMB19" s="107"/>
      <c r="SMC19" s="107"/>
      <c r="SMD19" s="107"/>
      <c r="SME19" s="107"/>
      <c r="SMF19" s="107"/>
      <c r="SMG19" s="107"/>
      <c r="SMH19" s="107"/>
      <c r="SMI19" s="107"/>
      <c r="SMJ19" s="107"/>
      <c r="SMK19" s="107"/>
      <c r="SML19" s="107"/>
      <c r="SMM19" s="107"/>
      <c r="SMN19" s="107"/>
      <c r="SMO19" s="107"/>
      <c r="SMP19" s="107"/>
      <c r="SMQ19" s="107"/>
      <c r="SMR19" s="107"/>
      <c r="SMS19" s="107"/>
      <c r="SMT19" s="107"/>
      <c r="SMU19" s="107"/>
      <c r="SMV19" s="107"/>
      <c r="SMW19" s="107"/>
      <c r="SMX19" s="107"/>
      <c r="SMY19" s="107"/>
      <c r="SMZ19" s="107"/>
      <c r="SNA19" s="107"/>
      <c r="SNB19" s="107"/>
      <c r="SNC19" s="107"/>
      <c r="SND19" s="107"/>
      <c r="SNE19" s="107"/>
      <c r="SNF19" s="107"/>
      <c r="SNG19" s="107"/>
      <c r="SNH19" s="107"/>
      <c r="SNI19" s="107"/>
      <c r="SNJ19" s="107"/>
      <c r="SNK19" s="107"/>
      <c r="SNL19" s="107"/>
      <c r="SNM19" s="107"/>
      <c r="SNN19" s="107"/>
      <c r="SNO19" s="107"/>
      <c r="SNP19" s="107"/>
      <c r="SNQ19" s="107"/>
      <c r="SNR19" s="107"/>
      <c r="SNS19" s="107"/>
      <c r="SNT19" s="107"/>
      <c r="SNU19" s="107"/>
      <c r="SNV19" s="107"/>
      <c r="SNW19" s="107"/>
      <c r="SNX19" s="107"/>
      <c r="SNY19" s="107"/>
      <c r="SNZ19" s="107"/>
      <c r="SOA19" s="107"/>
      <c r="SOB19" s="107"/>
      <c r="SOC19" s="107"/>
      <c r="SOD19" s="107"/>
      <c r="SOE19" s="107"/>
      <c r="SOF19" s="107"/>
      <c r="SOG19" s="107"/>
      <c r="SOH19" s="107"/>
      <c r="SOI19" s="107"/>
      <c r="SOJ19" s="107"/>
      <c r="SOK19" s="107"/>
      <c r="SOL19" s="107"/>
      <c r="SOM19" s="107"/>
      <c r="SON19" s="107"/>
      <c r="SOO19" s="107"/>
      <c r="SOP19" s="107"/>
      <c r="SOQ19" s="107"/>
      <c r="SOR19" s="107"/>
      <c r="SOS19" s="107"/>
      <c r="SOT19" s="107"/>
      <c r="SOU19" s="107"/>
      <c r="SOV19" s="107"/>
      <c r="SOW19" s="107"/>
      <c r="SOX19" s="107"/>
      <c r="SOY19" s="107"/>
      <c r="SOZ19" s="107"/>
      <c r="SPA19" s="107"/>
      <c r="SPB19" s="107"/>
      <c r="SPC19" s="107"/>
      <c r="SPD19" s="107"/>
      <c r="SPE19" s="107"/>
      <c r="SPF19" s="107"/>
      <c r="SPG19" s="107"/>
      <c r="SPH19" s="107"/>
      <c r="SPI19" s="107"/>
      <c r="SPJ19" s="107"/>
      <c r="SPK19" s="107"/>
      <c r="SPL19" s="107"/>
      <c r="SPM19" s="107"/>
      <c r="SPN19" s="107"/>
      <c r="SPO19" s="107"/>
      <c r="SPP19" s="107"/>
      <c r="SPQ19" s="107"/>
      <c r="SPR19" s="107"/>
      <c r="SPS19" s="107"/>
      <c r="SPT19" s="107"/>
      <c r="SPU19" s="107"/>
      <c r="SPV19" s="107"/>
      <c r="SPW19" s="107"/>
      <c r="SPX19" s="107"/>
      <c r="SPY19" s="107"/>
      <c r="SPZ19" s="107"/>
      <c r="SQA19" s="107"/>
      <c r="SQB19" s="107"/>
      <c r="SQC19" s="107"/>
      <c r="SQD19" s="107"/>
      <c r="SQE19" s="107"/>
      <c r="SQF19" s="107"/>
      <c r="SQG19" s="107"/>
      <c r="SQH19" s="107"/>
      <c r="SQI19" s="107"/>
      <c r="SQJ19" s="107"/>
      <c r="SQK19" s="107"/>
      <c r="SQL19" s="107"/>
      <c r="SQM19" s="107"/>
      <c r="SQN19" s="107"/>
      <c r="SQO19" s="107"/>
      <c r="SQP19" s="107"/>
      <c r="SQQ19" s="107"/>
      <c r="SQR19" s="107"/>
      <c r="SQS19" s="107"/>
      <c r="SQT19" s="107"/>
      <c r="SQU19" s="107"/>
      <c r="SQV19" s="107"/>
      <c r="SQW19" s="107"/>
      <c r="SQX19" s="107"/>
      <c r="SQY19" s="107"/>
      <c r="SQZ19" s="107"/>
      <c r="SRA19" s="107"/>
      <c r="SRB19" s="107"/>
      <c r="SRC19" s="107"/>
      <c r="SRD19" s="107"/>
      <c r="SRE19" s="107"/>
      <c r="SRF19" s="107"/>
      <c r="SRG19" s="107"/>
      <c r="SRH19" s="107"/>
      <c r="SRI19" s="107"/>
      <c r="SRJ19" s="107"/>
      <c r="SRK19" s="107"/>
      <c r="SRL19" s="107"/>
      <c r="SRM19" s="107"/>
      <c r="SRN19" s="107"/>
      <c r="SRO19" s="107"/>
      <c r="SRP19" s="107"/>
      <c r="SRQ19" s="107"/>
      <c r="SRR19" s="107"/>
      <c r="SRS19" s="107"/>
      <c r="SRT19" s="107"/>
      <c r="SRU19" s="107"/>
      <c r="SRV19" s="107"/>
      <c r="SRW19" s="107"/>
      <c r="SRX19" s="107"/>
      <c r="SRY19" s="107"/>
      <c r="SRZ19" s="107"/>
      <c r="SSA19" s="107"/>
      <c r="SSB19" s="107"/>
      <c r="SSC19" s="107"/>
      <c r="SSD19" s="107"/>
      <c r="SSE19" s="107"/>
      <c r="SSF19" s="107"/>
      <c r="SSG19" s="107"/>
      <c r="SSH19" s="107"/>
      <c r="SSI19" s="107"/>
      <c r="SSJ19" s="107"/>
      <c r="SSK19" s="107"/>
      <c r="SSL19" s="107"/>
      <c r="SSM19" s="107"/>
      <c r="SSN19" s="107"/>
      <c r="SSO19" s="107"/>
      <c r="SSP19" s="107"/>
      <c r="SSQ19" s="107"/>
      <c r="SSR19" s="107"/>
      <c r="SSS19" s="107"/>
      <c r="SST19" s="107"/>
      <c r="SSU19" s="107"/>
      <c r="SSV19" s="107"/>
      <c r="SSW19" s="107"/>
      <c r="SSX19" s="107"/>
      <c r="SSY19" s="107"/>
      <c r="SSZ19" s="107"/>
      <c r="STA19" s="107"/>
      <c r="STB19" s="107"/>
      <c r="STC19" s="107"/>
      <c r="STD19" s="107"/>
      <c r="STE19" s="107"/>
      <c r="STF19" s="107"/>
      <c r="STG19" s="107"/>
      <c r="STH19" s="107"/>
      <c r="STI19" s="107"/>
      <c r="STJ19" s="107"/>
      <c r="STK19" s="107"/>
      <c r="STL19" s="107"/>
      <c r="STM19" s="107"/>
      <c r="STN19" s="107"/>
      <c r="STO19" s="107"/>
      <c r="STP19" s="107"/>
      <c r="STQ19" s="107"/>
      <c r="STR19" s="107"/>
      <c r="STS19" s="107"/>
      <c r="STT19" s="107"/>
      <c r="STU19" s="107"/>
      <c r="STV19" s="107"/>
      <c r="STW19" s="107"/>
      <c r="STX19" s="107"/>
      <c r="STY19" s="107"/>
      <c r="STZ19" s="107"/>
      <c r="SUA19" s="107"/>
      <c r="SUB19" s="107"/>
      <c r="SUC19" s="107"/>
      <c r="SUD19" s="107"/>
      <c r="SUE19" s="107"/>
      <c r="SUF19" s="107"/>
      <c r="SUG19" s="107"/>
      <c r="SUH19" s="107"/>
      <c r="SUI19" s="107"/>
      <c r="SUJ19" s="107"/>
      <c r="SUK19" s="107"/>
      <c r="SUL19" s="107"/>
      <c r="SUM19" s="107"/>
      <c r="SUN19" s="107"/>
      <c r="SUO19" s="107"/>
      <c r="SUP19" s="107"/>
      <c r="SUQ19" s="107"/>
      <c r="SUR19" s="107"/>
      <c r="SUS19" s="107"/>
      <c r="SUT19" s="107"/>
      <c r="SUU19" s="107"/>
      <c r="SUV19" s="107"/>
      <c r="SUW19" s="107"/>
      <c r="SUX19" s="107"/>
      <c r="SUY19" s="107"/>
      <c r="SUZ19" s="107"/>
      <c r="SVA19" s="107"/>
      <c r="SVB19" s="107"/>
      <c r="SVC19" s="107"/>
      <c r="SVD19" s="107"/>
      <c r="SVE19" s="107"/>
      <c r="SVF19" s="107"/>
      <c r="SVG19" s="107"/>
      <c r="SVH19" s="107"/>
      <c r="SVI19" s="107"/>
      <c r="SVJ19" s="107"/>
      <c r="SVK19" s="107"/>
      <c r="SVL19" s="107"/>
      <c r="SVM19" s="107"/>
      <c r="SVN19" s="107"/>
      <c r="SVO19" s="107"/>
      <c r="SVP19" s="107"/>
      <c r="SVQ19" s="107"/>
      <c r="SVR19" s="107"/>
      <c r="SVS19" s="107"/>
      <c r="SVT19" s="107"/>
      <c r="SVU19" s="107"/>
      <c r="SVV19" s="107"/>
      <c r="SVW19" s="107"/>
      <c r="SVX19" s="107"/>
      <c r="SVY19" s="107"/>
      <c r="SVZ19" s="107"/>
      <c r="SWA19" s="107"/>
      <c r="SWB19" s="107"/>
      <c r="SWC19" s="107"/>
      <c r="SWD19" s="107"/>
      <c r="SWE19" s="107"/>
      <c r="SWF19" s="107"/>
      <c r="SWG19" s="107"/>
      <c r="SWH19" s="107"/>
      <c r="SWI19" s="107"/>
      <c r="SWJ19" s="107"/>
      <c r="SWK19" s="107"/>
      <c r="SWL19" s="107"/>
      <c r="SWM19" s="107"/>
      <c r="SWN19" s="107"/>
      <c r="SWO19" s="107"/>
      <c r="SWP19" s="107"/>
      <c r="SWQ19" s="107"/>
      <c r="SWR19" s="107"/>
      <c r="SWS19" s="107"/>
      <c r="SWT19" s="107"/>
      <c r="SWU19" s="107"/>
      <c r="SWV19" s="107"/>
      <c r="SWW19" s="107"/>
      <c r="SWX19" s="107"/>
      <c r="SWY19" s="107"/>
      <c r="SWZ19" s="107"/>
      <c r="SXA19" s="107"/>
      <c r="SXB19" s="107"/>
      <c r="SXC19" s="107"/>
      <c r="SXD19" s="107"/>
      <c r="SXE19" s="107"/>
      <c r="SXF19" s="107"/>
      <c r="SXG19" s="107"/>
      <c r="SXH19" s="107"/>
      <c r="SXI19" s="107"/>
      <c r="SXJ19" s="107"/>
      <c r="SXK19" s="107"/>
      <c r="SXL19" s="107"/>
      <c r="SXM19" s="107"/>
      <c r="SXN19" s="107"/>
      <c r="SXO19" s="107"/>
      <c r="SXP19" s="107"/>
      <c r="SXQ19" s="107"/>
      <c r="SXR19" s="107"/>
      <c r="SXS19" s="107"/>
      <c r="SXT19" s="107"/>
      <c r="SXU19" s="107"/>
      <c r="SXV19" s="107"/>
      <c r="SXW19" s="107"/>
      <c r="SXX19" s="107"/>
      <c r="SXY19" s="107"/>
      <c r="SXZ19" s="107"/>
      <c r="SYA19" s="107"/>
      <c r="SYB19" s="107"/>
      <c r="SYC19" s="107"/>
      <c r="SYD19" s="107"/>
      <c r="SYE19" s="107"/>
      <c r="SYF19" s="107"/>
      <c r="SYG19" s="107"/>
      <c r="SYH19" s="107"/>
      <c r="SYI19" s="107"/>
      <c r="SYJ19" s="107"/>
      <c r="SYK19" s="107"/>
      <c r="SYL19" s="107"/>
      <c r="SYM19" s="107"/>
      <c r="SYN19" s="107"/>
      <c r="SYO19" s="107"/>
      <c r="SYP19" s="107"/>
      <c r="SYQ19" s="107"/>
      <c r="SYR19" s="107"/>
      <c r="SYS19" s="107"/>
      <c r="SYT19" s="107"/>
      <c r="SYU19" s="107"/>
      <c r="SYV19" s="107"/>
      <c r="SYW19" s="107"/>
      <c r="SYX19" s="107"/>
      <c r="SYY19" s="107"/>
      <c r="SYZ19" s="107"/>
      <c r="SZA19" s="107"/>
      <c r="SZB19" s="107"/>
      <c r="SZC19" s="107"/>
      <c r="SZD19" s="107"/>
      <c r="SZE19" s="107"/>
      <c r="SZF19" s="107"/>
      <c r="SZG19" s="107"/>
      <c r="SZH19" s="107"/>
      <c r="SZI19" s="107"/>
      <c r="SZJ19" s="107"/>
      <c r="SZK19" s="107"/>
      <c r="SZL19" s="107"/>
      <c r="SZM19" s="107"/>
      <c r="SZN19" s="107"/>
      <c r="SZO19" s="107"/>
      <c r="SZP19" s="107"/>
      <c r="SZQ19" s="107"/>
      <c r="SZR19" s="107"/>
      <c r="SZS19" s="107"/>
      <c r="SZT19" s="107"/>
      <c r="SZU19" s="107"/>
      <c r="SZV19" s="107"/>
      <c r="SZW19" s="107"/>
      <c r="SZX19" s="107"/>
      <c r="SZY19" s="107"/>
      <c r="SZZ19" s="107"/>
      <c r="TAA19" s="107"/>
      <c r="TAB19" s="107"/>
      <c r="TAC19" s="107"/>
      <c r="TAD19" s="107"/>
      <c r="TAE19" s="107"/>
      <c r="TAF19" s="107"/>
      <c r="TAG19" s="107"/>
      <c r="TAH19" s="107"/>
      <c r="TAI19" s="107"/>
      <c r="TAJ19" s="107"/>
      <c r="TAK19" s="107"/>
      <c r="TAL19" s="107"/>
      <c r="TAM19" s="107"/>
      <c r="TAN19" s="107"/>
      <c r="TAO19" s="107"/>
      <c r="TAP19" s="107"/>
      <c r="TAQ19" s="107"/>
      <c r="TAR19" s="107"/>
      <c r="TAS19" s="107"/>
      <c r="TAT19" s="107"/>
      <c r="TAU19" s="107"/>
      <c r="TAV19" s="107"/>
      <c r="TAW19" s="107"/>
      <c r="TAX19" s="107"/>
      <c r="TAY19" s="107"/>
      <c r="TAZ19" s="107"/>
      <c r="TBA19" s="107"/>
      <c r="TBB19" s="107"/>
      <c r="TBC19" s="107"/>
      <c r="TBD19" s="107"/>
      <c r="TBE19" s="107"/>
      <c r="TBF19" s="107"/>
      <c r="TBG19" s="107"/>
      <c r="TBH19" s="107"/>
      <c r="TBI19" s="107"/>
      <c r="TBJ19" s="107"/>
      <c r="TBK19" s="107"/>
      <c r="TBL19" s="107"/>
      <c r="TBM19" s="107"/>
      <c r="TBN19" s="107"/>
      <c r="TBO19" s="107"/>
      <c r="TBP19" s="107"/>
      <c r="TBQ19" s="107"/>
      <c r="TBR19" s="107"/>
      <c r="TBS19" s="107"/>
      <c r="TBT19" s="107"/>
      <c r="TBU19" s="107"/>
      <c r="TBV19" s="107"/>
      <c r="TBW19" s="107"/>
      <c r="TBX19" s="107"/>
      <c r="TBY19" s="107"/>
      <c r="TBZ19" s="107"/>
      <c r="TCA19" s="107"/>
      <c r="TCB19" s="107"/>
      <c r="TCC19" s="107"/>
      <c r="TCD19" s="107"/>
      <c r="TCE19" s="107"/>
      <c r="TCF19" s="107"/>
      <c r="TCG19" s="107"/>
      <c r="TCH19" s="107"/>
      <c r="TCI19" s="107"/>
      <c r="TCJ19" s="107"/>
      <c r="TCK19" s="107"/>
      <c r="TCL19" s="107"/>
      <c r="TCM19" s="107"/>
      <c r="TCN19" s="107"/>
      <c r="TCO19" s="107"/>
      <c r="TCP19" s="107"/>
      <c r="TCQ19" s="107"/>
      <c r="TCR19" s="107"/>
      <c r="TCS19" s="107"/>
      <c r="TCT19" s="107"/>
      <c r="TCU19" s="107"/>
      <c r="TCV19" s="107"/>
      <c r="TCW19" s="107"/>
      <c r="TCX19" s="107"/>
      <c r="TCY19" s="107"/>
      <c r="TCZ19" s="107"/>
      <c r="TDA19" s="107"/>
      <c r="TDB19" s="107"/>
      <c r="TDC19" s="107"/>
      <c r="TDD19" s="107"/>
      <c r="TDE19" s="107"/>
      <c r="TDF19" s="107"/>
      <c r="TDG19" s="107"/>
      <c r="TDH19" s="107"/>
      <c r="TDI19" s="107"/>
      <c r="TDJ19" s="107"/>
      <c r="TDK19" s="107"/>
      <c r="TDL19" s="107"/>
      <c r="TDM19" s="107"/>
      <c r="TDN19" s="107"/>
      <c r="TDO19" s="107"/>
      <c r="TDP19" s="107"/>
      <c r="TDQ19" s="107"/>
      <c r="TDR19" s="107"/>
      <c r="TDS19" s="107"/>
      <c r="TDT19" s="107"/>
      <c r="TDU19" s="107"/>
      <c r="TDV19" s="107"/>
      <c r="TDW19" s="107"/>
      <c r="TDX19" s="107"/>
      <c r="TDY19" s="107"/>
      <c r="TDZ19" s="107"/>
      <c r="TEA19" s="107"/>
      <c r="TEB19" s="107"/>
      <c r="TEC19" s="107"/>
      <c r="TED19" s="107"/>
      <c r="TEE19" s="107"/>
      <c r="TEF19" s="107"/>
      <c r="TEG19" s="107"/>
      <c r="TEH19" s="107"/>
      <c r="TEI19" s="107"/>
      <c r="TEJ19" s="107"/>
      <c r="TEK19" s="107"/>
      <c r="TEL19" s="107"/>
      <c r="TEM19" s="107"/>
      <c r="TEN19" s="107"/>
      <c r="TEO19" s="107"/>
      <c r="TEP19" s="107"/>
      <c r="TEQ19" s="107"/>
      <c r="TER19" s="107"/>
      <c r="TES19" s="107"/>
      <c r="TET19" s="107"/>
      <c r="TEU19" s="107"/>
      <c r="TEV19" s="107"/>
      <c r="TEW19" s="107"/>
      <c r="TEX19" s="107"/>
      <c r="TEY19" s="107"/>
      <c r="TEZ19" s="107"/>
      <c r="TFA19" s="107"/>
      <c r="TFB19" s="107"/>
      <c r="TFC19" s="107"/>
      <c r="TFD19" s="107"/>
      <c r="TFE19" s="107"/>
      <c r="TFF19" s="107"/>
      <c r="TFG19" s="107"/>
      <c r="TFH19" s="107"/>
      <c r="TFI19" s="107"/>
      <c r="TFJ19" s="107"/>
      <c r="TFK19" s="107"/>
      <c r="TFL19" s="107"/>
      <c r="TFM19" s="107"/>
      <c r="TFN19" s="107"/>
      <c r="TFO19" s="107"/>
      <c r="TFP19" s="107"/>
      <c r="TFQ19" s="107"/>
      <c r="TFR19" s="107"/>
      <c r="TFS19" s="107"/>
      <c r="TFT19" s="107"/>
      <c r="TFU19" s="107"/>
      <c r="TFV19" s="107"/>
      <c r="TFW19" s="107"/>
      <c r="TFX19" s="107"/>
      <c r="TFY19" s="107"/>
      <c r="TFZ19" s="107"/>
      <c r="TGA19" s="107"/>
      <c r="TGB19" s="107"/>
      <c r="TGC19" s="107"/>
      <c r="TGD19" s="107"/>
      <c r="TGE19" s="107"/>
      <c r="TGF19" s="107"/>
      <c r="TGG19" s="107"/>
      <c r="TGH19" s="107"/>
      <c r="TGI19" s="107"/>
      <c r="TGJ19" s="107"/>
      <c r="TGK19" s="107"/>
      <c r="TGL19" s="107"/>
      <c r="TGM19" s="107"/>
      <c r="TGN19" s="107"/>
      <c r="TGO19" s="107"/>
      <c r="TGP19" s="107"/>
      <c r="TGQ19" s="107"/>
      <c r="TGR19" s="107"/>
      <c r="TGS19" s="107"/>
      <c r="TGT19" s="107"/>
      <c r="TGU19" s="107"/>
      <c r="TGV19" s="107"/>
      <c r="TGW19" s="107"/>
      <c r="TGX19" s="107"/>
      <c r="TGY19" s="107"/>
      <c r="TGZ19" s="107"/>
      <c r="THA19" s="107"/>
      <c r="THB19" s="107"/>
      <c r="THC19" s="107"/>
      <c r="THD19" s="107"/>
      <c r="THE19" s="107"/>
      <c r="THF19" s="107"/>
      <c r="THG19" s="107"/>
      <c r="THH19" s="107"/>
      <c r="THI19" s="107"/>
      <c r="THJ19" s="107"/>
      <c r="THK19" s="107"/>
      <c r="THL19" s="107"/>
      <c r="THM19" s="107"/>
      <c r="THN19" s="107"/>
      <c r="THO19" s="107"/>
      <c r="THP19" s="107"/>
      <c r="THQ19" s="107"/>
      <c r="THR19" s="107"/>
      <c r="THS19" s="107"/>
      <c r="THT19" s="107"/>
      <c r="THU19" s="107"/>
      <c r="THV19" s="107"/>
      <c r="THW19" s="107"/>
      <c r="THX19" s="107"/>
      <c r="THY19" s="107"/>
      <c r="THZ19" s="107"/>
      <c r="TIA19" s="107"/>
      <c r="TIB19" s="107"/>
      <c r="TIC19" s="107"/>
      <c r="TID19" s="107"/>
      <c r="TIE19" s="107"/>
      <c r="TIF19" s="107"/>
      <c r="TIG19" s="107"/>
      <c r="TIH19" s="107"/>
      <c r="TII19" s="107"/>
      <c r="TIJ19" s="107"/>
      <c r="TIK19" s="107"/>
      <c r="TIL19" s="107"/>
      <c r="TIM19" s="107"/>
      <c r="TIN19" s="107"/>
      <c r="TIO19" s="107"/>
      <c r="TIP19" s="107"/>
      <c r="TIQ19" s="107"/>
      <c r="TIR19" s="107"/>
      <c r="TIS19" s="107"/>
      <c r="TIT19" s="107"/>
      <c r="TIU19" s="107"/>
      <c r="TIV19" s="107"/>
      <c r="TIW19" s="107"/>
      <c r="TIX19" s="107"/>
      <c r="TIY19" s="107"/>
      <c r="TIZ19" s="107"/>
      <c r="TJA19" s="107"/>
      <c r="TJB19" s="107"/>
      <c r="TJC19" s="107"/>
      <c r="TJD19" s="107"/>
      <c r="TJE19" s="107"/>
      <c r="TJF19" s="107"/>
      <c r="TJG19" s="107"/>
      <c r="TJH19" s="107"/>
      <c r="TJI19" s="107"/>
      <c r="TJJ19" s="107"/>
      <c r="TJK19" s="107"/>
      <c r="TJL19" s="107"/>
      <c r="TJM19" s="107"/>
      <c r="TJN19" s="107"/>
      <c r="TJO19" s="107"/>
      <c r="TJP19" s="107"/>
      <c r="TJQ19" s="107"/>
      <c r="TJR19" s="107"/>
      <c r="TJS19" s="107"/>
      <c r="TJT19" s="107"/>
      <c r="TJU19" s="107"/>
      <c r="TJV19" s="107"/>
      <c r="TJW19" s="107"/>
      <c r="TJX19" s="107"/>
      <c r="TJY19" s="107"/>
      <c r="TJZ19" s="107"/>
      <c r="TKA19" s="107"/>
      <c r="TKB19" s="107"/>
      <c r="TKC19" s="107"/>
      <c r="TKD19" s="107"/>
      <c r="TKE19" s="107"/>
      <c r="TKF19" s="107"/>
      <c r="TKG19" s="107"/>
      <c r="TKH19" s="107"/>
      <c r="TKI19" s="107"/>
      <c r="TKJ19" s="107"/>
      <c r="TKK19" s="107"/>
      <c r="TKL19" s="107"/>
      <c r="TKM19" s="107"/>
      <c r="TKN19" s="107"/>
      <c r="TKO19" s="107"/>
      <c r="TKP19" s="107"/>
      <c r="TKQ19" s="107"/>
      <c r="TKR19" s="107"/>
      <c r="TKS19" s="107"/>
      <c r="TKT19" s="107"/>
      <c r="TKU19" s="107"/>
      <c r="TKV19" s="107"/>
      <c r="TKW19" s="107"/>
      <c r="TKX19" s="107"/>
      <c r="TKY19" s="107"/>
      <c r="TKZ19" s="107"/>
      <c r="TLA19" s="107"/>
      <c r="TLB19" s="107"/>
      <c r="TLC19" s="107"/>
      <c r="TLD19" s="107"/>
      <c r="TLE19" s="107"/>
      <c r="TLF19" s="107"/>
      <c r="TLG19" s="107"/>
      <c r="TLH19" s="107"/>
      <c r="TLI19" s="107"/>
      <c r="TLJ19" s="107"/>
      <c r="TLK19" s="107"/>
      <c r="TLL19" s="107"/>
      <c r="TLM19" s="107"/>
      <c r="TLN19" s="107"/>
      <c r="TLO19" s="107"/>
      <c r="TLP19" s="107"/>
      <c r="TLQ19" s="107"/>
      <c r="TLR19" s="107"/>
      <c r="TLS19" s="107"/>
      <c r="TLT19" s="107"/>
      <c r="TLU19" s="107"/>
      <c r="TLV19" s="107"/>
      <c r="TLW19" s="107"/>
      <c r="TLX19" s="107"/>
      <c r="TLY19" s="107"/>
      <c r="TLZ19" s="107"/>
      <c r="TMA19" s="107"/>
      <c r="TMB19" s="107"/>
      <c r="TMC19" s="107"/>
      <c r="TMD19" s="107"/>
      <c r="TME19" s="107"/>
      <c r="TMF19" s="107"/>
      <c r="TMG19" s="107"/>
      <c r="TMH19" s="107"/>
      <c r="TMI19" s="107"/>
      <c r="TMJ19" s="107"/>
      <c r="TMK19" s="107"/>
      <c r="TML19" s="107"/>
      <c r="TMM19" s="107"/>
      <c r="TMN19" s="107"/>
      <c r="TMO19" s="107"/>
      <c r="TMP19" s="107"/>
      <c r="TMQ19" s="107"/>
      <c r="TMR19" s="107"/>
      <c r="TMS19" s="107"/>
      <c r="TMT19" s="107"/>
      <c r="TMU19" s="107"/>
      <c r="TMV19" s="107"/>
      <c r="TMW19" s="107"/>
      <c r="TMX19" s="107"/>
      <c r="TMY19" s="107"/>
      <c r="TMZ19" s="107"/>
      <c r="TNA19" s="107"/>
      <c r="TNB19" s="107"/>
      <c r="TNC19" s="107"/>
      <c r="TND19" s="107"/>
      <c r="TNE19" s="107"/>
      <c r="TNF19" s="107"/>
      <c r="TNG19" s="107"/>
      <c r="TNH19" s="107"/>
      <c r="TNI19" s="107"/>
      <c r="TNJ19" s="107"/>
      <c r="TNK19" s="107"/>
      <c r="TNL19" s="107"/>
      <c r="TNM19" s="107"/>
      <c r="TNN19" s="107"/>
      <c r="TNO19" s="107"/>
      <c r="TNP19" s="107"/>
      <c r="TNQ19" s="107"/>
      <c r="TNR19" s="107"/>
      <c r="TNS19" s="107"/>
      <c r="TNT19" s="107"/>
      <c r="TNU19" s="107"/>
      <c r="TNV19" s="107"/>
      <c r="TNW19" s="107"/>
      <c r="TNX19" s="107"/>
      <c r="TNY19" s="107"/>
      <c r="TNZ19" s="107"/>
      <c r="TOA19" s="107"/>
      <c r="TOB19" s="107"/>
      <c r="TOC19" s="107"/>
      <c r="TOD19" s="107"/>
      <c r="TOE19" s="107"/>
      <c r="TOF19" s="107"/>
      <c r="TOG19" s="107"/>
      <c r="TOH19" s="107"/>
      <c r="TOI19" s="107"/>
      <c r="TOJ19" s="107"/>
      <c r="TOK19" s="107"/>
      <c r="TOL19" s="107"/>
      <c r="TOM19" s="107"/>
      <c r="TON19" s="107"/>
      <c r="TOO19" s="107"/>
      <c r="TOP19" s="107"/>
      <c r="TOQ19" s="107"/>
      <c r="TOR19" s="107"/>
      <c r="TOS19" s="107"/>
      <c r="TOT19" s="107"/>
      <c r="TOU19" s="107"/>
      <c r="TOV19" s="107"/>
      <c r="TOW19" s="107"/>
      <c r="TOX19" s="107"/>
      <c r="TOY19" s="107"/>
      <c r="TOZ19" s="107"/>
      <c r="TPA19" s="107"/>
      <c r="TPB19" s="107"/>
      <c r="TPC19" s="107"/>
      <c r="TPD19" s="107"/>
      <c r="TPE19" s="107"/>
      <c r="TPF19" s="107"/>
      <c r="TPG19" s="107"/>
      <c r="TPH19" s="107"/>
      <c r="TPI19" s="107"/>
      <c r="TPJ19" s="107"/>
      <c r="TPK19" s="107"/>
      <c r="TPL19" s="107"/>
      <c r="TPM19" s="107"/>
      <c r="TPN19" s="107"/>
      <c r="TPO19" s="107"/>
      <c r="TPP19" s="107"/>
      <c r="TPQ19" s="107"/>
      <c r="TPR19" s="107"/>
      <c r="TPS19" s="107"/>
      <c r="TPT19" s="107"/>
      <c r="TPU19" s="107"/>
      <c r="TPV19" s="107"/>
      <c r="TPW19" s="107"/>
      <c r="TPX19" s="107"/>
      <c r="TPY19" s="107"/>
      <c r="TPZ19" s="107"/>
      <c r="TQA19" s="107"/>
      <c r="TQB19" s="107"/>
      <c r="TQC19" s="107"/>
      <c r="TQD19" s="107"/>
      <c r="TQE19" s="107"/>
      <c r="TQF19" s="107"/>
      <c r="TQG19" s="107"/>
      <c r="TQH19" s="107"/>
      <c r="TQI19" s="107"/>
      <c r="TQJ19" s="107"/>
      <c r="TQK19" s="107"/>
      <c r="TQL19" s="107"/>
      <c r="TQM19" s="107"/>
      <c r="TQN19" s="107"/>
      <c r="TQO19" s="107"/>
      <c r="TQP19" s="107"/>
      <c r="TQQ19" s="107"/>
      <c r="TQR19" s="107"/>
      <c r="TQS19" s="107"/>
      <c r="TQT19" s="107"/>
      <c r="TQU19" s="107"/>
      <c r="TQV19" s="107"/>
      <c r="TQW19" s="107"/>
      <c r="TQX19" s="107"/>
      <c r="TQY19" s="107"/>
      <c r="TQZ19" s="107"/>
      <c r="TRA19" s="107"/>
      <c r="TRB19" s="107"/>
      <c r="TRC19" s="107"/>
      <c r="TRD19" s="107"/>
      <c r="TRE19" s="107"/>
      <c r="TRF19" s="107"/>
      <c r="TRG19" s="107"/>
      <c r="TRH19" s="107"/>
      <c r="TRI19" s="107"/>
      <c r="TRJ19" s="107"/>
      <c r="TRK19" s="107"/>
      <c r="TRL19" s="107"/>
      <c r="TRM19" s="107"/>
      <c r="TRN19" s="107"/>
      <c r="TRO19" s="107"/>
      <c r="TRP19" s="107"/>
      <c r="TRQ19" s="107"/>
      <c r="TRR19" s="107"/>
      <c r="TRS19" s="107"/>
      <c r="TRT19" s="107"/>
      <c r="TRU19" s="107"/>
      <c r="TRV19" s="107"/>
      <c r="TRW19" s="107"/>
      <c r="TRX19" s="107"/>
      <c r="TRY19" s="107"/>
      <c r="TRZ19" s="107"/>
      <c r="TSA19" s="107"/>
      <c r="TSB19" s="107"/>
      <c r="TSC19" s="107"/>
      <c r="TSD19" s="107"/>
      <c r="TSE19" s="107"/>
      <c r="TSF19" s="107"/>
      <c r="TSG19" s="107"/>
      <c r="TSH19" s="107"/>
      <c r="TSI19" s="107"/>
      <c r="TSJ19" s="107"/>
      <c r="TSK19" s="107"/>
      <c r="TSL19" s="107"/>
      <c r="TSM19" s="107"/>
      <c r="TSN19" s="107"/>
      <c r="TSO19" s="107"/>
      <c r="TSP19" s="107"/>
      <c r="TSQ19" s="107"/>
      <c r="TSR19" s="107"/>
      <c r="TSS19" s="107"/>
      <c r="TST19" s="107"/>
      <c r="TSU19" s="107"/>
      <c r="TSV19" s="107"/>
      <c r="TSW19" s="107"/>
      <c r="TSX19" s="107"/>
      <c r="TSY19" s="107"/>
      <c r="TSZ19" s="107"/>
      <c r="TTA19" s="107"/>
      <c r="TTB19" s="107"/>
      <c r="TTC19" s="107"/>
      <c r="TTD19" s="107"/>
      <c r="TTE19" s="107"/>
      <c r="TTF19" s="107"/>
      <c r="TTG19" s="107"/>
      <c r="TTH19" s="107"/>
      <c r="TTI19" s="107"/>
      <c r="TTJ19" s="107"/>
      <c r="TTK19" s="107"/>
      <c r="TTL19" s="107"/>
      <c r="TTM19" s="107"/>
      <c r="TTN19" s="107"/>
      <c r="TTO19" s="107"/>
      <c r="TTP19" s="107"/>
      <c r="TTQ19" s="107"/>
      <c r="TTR19" s="107"/>
      <c r="TTS19" s="107"/>
      <c r="TTT19" s="107"/>
      <c r="TTU19" s="107"/>
      <c r="TTV19" s="107"/>
      <c r="TTW19" s="107"/>
      <c r="TTX19" s="107"/>
      <c r="TTY19" s="107"/>
      <c r="TTZ19" s="107"/>
      <c r="TUA19" s="107"/>
      <c r="TUB19" s="107"/>
      <c r="TUC19" s="107"/>
      <c r="TUD19" s="107"/>
      <c r="TUE19" s="107"/>
      <c r="TUF19" s="107"/>
      <c r="TUG19" s="107"/>
      <c r="TUH19" s="107"/>
      <c r="TUI19" s="107"/>
      <c r="TUJ19" s="107"/>
      <c r="TUK19" s="107"/>
      <c r="TUL19" s="107"/>
      <c r="TUM19" s="107"/>
      <c r="TUN19" s="107"/>
      <c r="TUO19" s="107"/>
      <c r="TUP19" s="107"/>
      <c r="TUQ19" s="107"/>
      <c r="TUR19" s="107"/>
      <c r="TUS19" s="107"/>
      <c r="TUT19" s="107"/>
      <c r="TUU19" s="107"/>
      <c r="TUV19" s="107"/>
      <c r="TUW19" s="107"/>
      <c r="TUX19" s="107"/>
      <c r="TUY19" s="107"/>
      <c r="TUZ19" s="107"/>
      <c r="TVA19" s="107"/>
      <c r="TVB19" s="107"/>
      <c r="TVC19" s="107"/>
      <c r="TVD19" s="107"/>
      <c r="TVE19" s="107"/>
      <c r="TVF19" s="107"/>
      <c r="TVG19" s="107"/>
      <c r="TVH19" s="107"/>
      <c r="TVI19" s="107"/>
      <c r="TVJ19" s="107"/>
      <c r="TVK19" s="107"/>
      <c r="TVL19" s="107"/>
      <c r="TVM19" s="107"/>
      <c r="TVN19" s="107"/>
      <c r="TVO19" s="107"/>
      <c r="TVP19" s="107"/>
      <c r="TVQ19" s="107"/>
      <c r="TVR19" s="107"/>
      <c r="TVS19" s="107"/>
      <c r="TVT19" s="107"/>
      <c r="TVU19" s="107"/>
      <c r="TVV19" s="107"/>
      <c r="TVW19" s="107"/>
      <c r="TVX19" s="107"/>
      <c r="TVY19" s="107"/>
      <c r="TVZ19" s="107"/>
      <c r="TWA19" s="107"/>
      <c r="TWB19" s="107"/>
      <c r="TWC19" s="107"/>
      <c r="TWD19" s="107"/>
      <c r="TWE19" s="107"/>
      <c r="TWF19" s="107"/>
      <c r="TWG19" s="107"/>
      <c r="TWH19" s="107"/>
      <c r="TWI19" s="107"/>
      <c r="TWJ19" s="107"/>
      <c r="TWK19" s="107"/>
      <c r="TWL19" s="107"/>
      <c r="TWM19" s="107"/>
      <c r="TWN19" s="107"/>
      <c r="TWO19" s="107"/>
      <c r="TWP19" s="107"/>
      <c r="TWQ19" s="107"/>
      <c r="TWR19" s="107"/>
      <c r="TWS19" s="107"/>
      <c r="TWT19" s="107"/>
      <c r="TWU19" s="107"/>
      <c r="TWV19" s="107"/>
      <c r="TWW19" s="107"/>
      <c r="TWX19" s="107"/>
      <c r="TWY19" s="107"/>
      <c r="TWZ19" s="107"/>
      <c r="TXA19" s="107"/>
      <c r="TXB19" s="107"/>
      <c r="TXC19" s="107"/>
      <c r="TXD19" s="107"/>
      <c r="TXE19" s="107"/>
      <c r="TXF19" s="107"/>
      <c r="TXG19" s="107"/>
      <c r="TXH19" s="107"/>
      <c r="TXI19" s="107"/>
      <c r="TXJ19" s="107"/>
      <c r="TXK19" s="107"/>
      <c r="TXL19" s="107"/>
      <c r="TXM19" s="107"/>
      <c r="TXN19" s="107"/>
      <c r="TXO19" s="107"/>
      <c r="TXP19" s="107"/>
      <c r="TXQ19" s="107"/>
      <c r="TXR19" s="107"/>
      <c r="TXS19" s="107"/>
      <c r="TXT19" s="107"/>
      <c r="TXU19" s="107"/>
      <c r="TXV19" s="107"/>
      <c r="TXW19" s="107"/>
      <c r="TXX19" s="107"/>
      <c r="TXY19" s="107"/>
      <c r="TXZ19" s="107"/>
      <c r="TYA19" s="107"/>
      <c r="TYB19" s="107"/>
      <c r="TYC19" s="107"/>
      <c r="TYD19" s="107"/>
      <c r="TYE19" s="107"/>
      <c r="TYF19" s="107"/>
      <c r="TYG19" s="107"/>
      <c r="TYH19" s="107"/>
      <c r="TYI19" s="107"/>
      <c r="TYJ19" s="107"/>
      <c r="TYK19" s="107"/>
      <c r="TYL19" s="107"/>
      <c r="TYM19" s="107"/>
      <c r="TYN19" s="107"/>
      <c r="TYO19" s="107"/>
      <c r="TYP19" s="107"/>
      <c r="TYQ19" s="107"/>
      <c r="TYR19" s="107"/>
      <c r="TYS19" s="107"/>
      <c r="TYT19" s="107"/>
      <c r="TYU19" s="107"/>
      <c r="TYV19" s="107"/>
      <c r="TYW19" s="107"/>
      <c r="TYX19" s="107"/>
      <c r="TYY19" s="107"/>
      <c r="TYZ19" s="107"/>
      <c r="TZA19" s="107"/>
      <c r="TZB19" s="107"/>
      <c r="TZC19" s="107"/>
      <c r="TZD19" s="107"/>
      <c r="TZE19" s="107"/>
      <c r="TZF19" s="107"/>
      <c r="TZG19" s="107"/>
      <c r="TZH19" s="107"/>
      <c r="TZI19" s="107"/>
      <c r="TZJ19" s="107"/>
      <c r="TZK19" s="107"/>
      <c r="TZL19" s="107"/>
      <c r="TZM19" s="107"/>
      <c r="TZN19" s="107"/>
      <c r="TZO19" s="107"/>
      <c r="TZP19" s="107"/>
      <c r="TZQ19" s="107"/>
      <c r="TZR19" s="107"/>
      <c r="TZS19" s="107"/>
      <c r="TZT19" s="107"/>
      <c r="TZU19" s="107"/>
      <c r="TZV19" s="107"/>
      <c r="TZW19" s="107"/>
      <c r="TZX19" s="107"/>
      <c r="TZY19" s="107"/>
      <c r="TZZ19" s="107"/>
      <c r="UAA19" s="107"/>
      <c r="UAB19" s="107"/>
      <c r="UAC19" s="107"/>
      <c r="UAD19" s="107"/>
      <c r="UAE19" s="107"/>
      <c r="UAF19" s="107"/>
      <c r="UAG19" s="107"/>
      <c r="UAH19" s="107"/>
      <c r="UAI19" s="107"/>
      <c r="UAJ19" s="107"/>
      <c r="UAK19" s="107"/>
      <c r="UAL19" s="107"/>
      <c r="UAM19" s="107"/>
      <c r="UAN19" s="107"/>
      <c r="UAO19" s="107"/>
      <c r="UAP19" s="107"/>
      <c r="UAQ19" s="107"/>
      <c r="UAR19" s="107"/>
      <c r="UAS19" s="107"/>
      <c r="UAT19" s="107"/>
      <c r="UAU19" s="107"/>
      <c r="UAV19" s="107"/>
      <c r="UAW19" s="107"/>
      <c r="UAX19" s="107"/>
      <c r="UAY19" s="107"/>
      <c r="UAZ19" s="107"/>
      <c r="UBA19" s="107"/>
      <c r="UBB19" s="107"/>
      <c r="UBC19" s="107"/>
      <c r="UBD19" s="107"/>
      <c r="UBE19" s="107"/>
      <c r="UBF19" s="107"/>
      <c r="UBG19" s="107"/>
      <c r="UBH19" s="107"/>
      <c r="UBI19" s="107"/>
      <c r="UBJ19" s="107"/>
      <c r="UBK19" s="107"/>
      <c r="UBL19" s="107"/>
      <c r="UBM19" s="107"/>
      <c r="UBN19" s="107"/>
      <c r="UBO19" s="107"/>
      <c r="UBP19" s="107"/>
      <c r="UBQ19" s="107"/>
      <c r="UBR19" s="107"/>
      <c r="UBS19" s="107"/>
      <c r="UBT19" s="107"/>
      <c r="UBU19" s="107"/>
      <c r="UBV19" s="107"/>
      <c r="UBW19" s="107"/>
      <c r="UBX19" s="107"/>
      <c r="UBY19" s="107"/>
      <c r="UBZ19" s="107"/>
      <c r="UCA19" s="107"/>
      <c r="UCB19" s="107"/>
      <c r="UCC19" s="107"/>
      <c r="UCD19" s="107"/>
      <c r="UCE19" s="107"/>
      <c r="UCF19" s="107"/>
      <c r="UCG19" s="107"/>
      <c r="UCH19" s="107"/>
      <c r="UCI19" s="107"/>
      <c r="UCJ19" s="107"/>
      <c r="UCK19" s="107"/>
      <c r="UCL19" s="107"/>
      <c r="UCM19" s="107"/>
      <c r="UCN19" s="107"/>
      <c r="UCO19" s="107"/>
      <c r="UCP19" s="107"/>
      <c r="UCQ19" s="107"/>
      <c r="UCR19" s="107"/>
      <c r="UCS19" s="107"/>
      <c r="UCT19" s="107"/>
      <c r="UCU19" s="107"/>
      <c r="UCV19" s="107"/>
      <c r="UCW19" s="107"/>
      <c r="UCX19" s="107"/>
      <c r="UCY19" s="107"/>
      <c r="UCZ19" s="107"/>
      <c r="UDA19" s="107"/>
      <c r="UDB19" s="107"/>
      <c r="UDC19" s="107"/>
      <c r="UDD19" s="107"/>
      <c r="UDE19" s="107"/>
      <c r="UDF19" s="107"/>
      <c r="UDG19" s="107"/>
      <c r="UDH19" s="107"/>
      <c r="UDI19" s="107"/>
      <c r="UDJ19" s="107"/>
      <c r="UDK19" s="107"/>
      <c r="UDL19" s="107"/>
      <c r="UDM19" s="107"/>
      <c r="UDN19" s="107"/>
      <c r="UDO19" s="107"/>
      <c r="UDP19" s="107"/>
      <c r="UDQ19" s="107"/>
      <c r="UDR19" s="107"/>
      <c r="UDS19" s="107"/>
      <c r="UDT19" s="107"/>
      <c r="UDU19" s="107"/>
      <c r="UDV19" s="107"/>
      <c r="UDW19" s="107"/>
      <c r="UDX19" s="107"/>
      <c r="UDY19" s="107"/>
      <c r="UDZ19" s="107"/>
      <c r="UEA19" s="107"/>
      <c r="UEB19" s="107"/>
      <c r="UEC19" s="107"/>
      <c r="UED19" s="107"/>
      <c r="UEE19" s="107"/>
      <c r="UEF19" s="107"/>
      <c r="UEG19" s="107"/>
      <c r="UEH19" s="107"/>
      <c r="UEI19" s="107"/>
      <c r="UEJ19" s="107"/>
      <c r="UEK19" s="107"/>
      <c r="UEL19" s="107"/>
      <c r="UEM19" s="107"/>
      <c r="UEN19" s="107"/>
      <c r="UEO19" s="107"/>
      <c r="UEP19" s="107"/>
      <c r="UEQ19" s="107"/>
      <c r="UER19" s="107"/>
      <c r="UES19" s="107"/>
      <c r="UET19" s="107"/>
      <c r="UEU19" s="107"/>
      <c r="UEV19" s="107"/>
      <c r="UEW19" s="107"/>
      <c r="UEX19" s="107"/>
      <c r="UEY19" s="107"/>
      <c r="UEZ19" s="107"/>
      <c r="UFA19" s="107"/>
      <c r="UFB19" s="107"/>
      <c r="UFC19" s="107"/>
      <c r="UFD19" s="107"/>
      <c r="UFE19" s="107"/>
      <c r="UFF19" s="107"/>
      <c r="UFG19" s="107"/>
      <c r="UFH19" s="107"/>
      <c r="UFI19" s="107"/>
      <c r="UFJ19" s="107"/>
      <c r="UFK19" s="107"/>
      <c r="UFL19" s="107"/>
      <c r="UFM19" s="107"/>
      <c r="UFN19" s="107"/>
      <c r="UFO19" s="107"/>
      <c r="UFP19" s="107"/>
      <c r="UFQ19" s="107"/>
      <c r="UFR19" s="107"/>
      <c r="UFS19" s="107"/>
      <c r="UFT19" s="107"/>
      <c r="UFU19" s="107"/>
      <c r="UFV19" s="107"/>
      <c r="UFW19" s="107"/>
      <c r="UFX19" s="107"/>
      <c r="UFY19" s="107"/>
      <c r="UFZ19" s="107"/>
      <c r="UGA19" s="107"/>
      <c r="UGB19" s="107"/>
      <c r="UGC19" s="107"/>
      <c r="UGD19" s="107"/>
      <c r="UGE19" s="107"/>
      <c r="UGF19" s="107"/>
      <c r="UGG19" s="107"/>
      <c r="UGH19" s="107"/>
      <c r="UGI19" s="107"/>
      <c r="UGJ19" s="107"/>
      <c r="UGK19" s="107"/>
      <c r="UGL19" s="107"/>
      <c r="UGM19" s="107"/>
      <c r="UGN19" s="107"/>
      <c r="UGO19" s="107"/>
      <c r="UGP19" s="107"/>
      <c r="UGQ19" s="107"/>
      <c r="UGR19" s="107"/>
      <c r="UGS19" s="107"/>
      <c r="UGT19" s="107"/>
      <c r="UGU19" s="107"/>
      <c r="UGV19" s="107"/>
      <c r="UGW19" s="107"/>
      <c r="UGX19" s="107"/>
      <c r="UGY19" s="107"/>
      <c r="UGZ19" s="107"/>
      <c r="UHA19" s="107"/>
      <c r="UHB19" s="107"/>
      <c r="UHC19" s="107"/>
      <c r="UHD19" s="107"/>
      <c r="UHE19" s="107"/>
      <c r="UHF19" s="107"/>
      <c r="UHG19" s="107"/>
      <c r="UHH19" s="107"/>
      <c r="UHI19" s="107"/>
      <c r="UHJ19" s="107"/>
      <c r="UHK19" s="107"/>
      <c r="UHL19" s="107"/>
      <c r="UHM19" s="107"/>
      <c r="UHN19" s="107"/>
      <c r="UHO19" s="107"/>
      <c r="UHP19" s="107"/>
      <c r="UHQ19" s="107"/>
      <c r="UHR19" s="107"/>
      <c r="UHS19" s="107"/>
      <c r="UHT19" s="107"/>
      <c r="UHU19" s="107"/>
      <c r="UHV19" s="107"/>
      <c r="UHW19" s="107"/>
      <c r="UHX19" s="107"/>
      <c r="UHY19" s="107"/>
      <c r="UHZ19" s="107"/>
      <c r="UIA19" s="107"/>
      <c r="UIB19" s="107"/>
      <c r="UIC19" s="107"/>
      <c r="UID19" s="107"/>
      <c r="UIE19" s="107"/>
      <c r="UIF19" s="107"/>
      <c r="UIG19" s="107"/>
      <c r="UIH19" s="107"/>
      <c r="UII19" s="107"/>
      <c r="UIJ19" s="107"/>
      <c r="UIK19" s="107"/>
      <c r="UIL19" s="107"/>
      <c r="UIM19" s="107"/>
      <c r="UIN19" s="107"/>
      <c r="UIO19" s="107"/>
      <c r="UIP19" s="107"/>
      <c r="UIQ19" s="107"/>
      <c r="UIR19" s="107"/>
      <c r="UIS19" s="107"/>
      <c r="UIT19" s="107"/>
      <c r="UIU19" s="107"/>
      <c r="UIV19" s="107"/>
      <c r="UIW19" s="107"/>
      <c r="UIX19" s="107"/>
      <c r="UIY19" s="107"/>
      <c r="UIZ19" s="107"/>
      <c r="UJA19" s="107"/>
      <c r="UJB19" s="107"/>
      <c r="UJC19" s="107"/>
      <c r="UJD19" s="107"/>
      <c r="UJE19" s="107"/>
      <c r="UJF19" s="107"/>
      <c r="UJG19" s="107"/>
      <c r="UJH19" s="107"/>
      <c r="UJI19" s="107"/>
      <c r="UJJ19" s="107"/>
      <c r="UJK19" s="107"/>
      <c r="UJL19" s="107"/>
      <c r="UJM19" s="107"/>
      <c r="UJN19" s="107"/>
      <c r="UJO19" s="107"/>
      <c r="UJP19" s="107"/>
      <c r="UJQ19" s="107"/>
      <c r="UJR19" s="107"/>
      <c r="UJS19" s="107"/>
      <c r="UJT19" s="107"/>
      <c r="UJU19" s="107"/>
      <c r="UJV19" s="107"/>
      <c r="UJW19" s="107"/>
      <c r="UJX19" s="107"/>
      <c r="UJY19" s="107"/>
      <c r="UJZ19" s="107"/>
      <c r="UKA19" s="107"/>
      <c r="UKB19" s="107"/>
      <c r="UKC19" s="107"/>
      <c r="UKD19" s="107"/>
      <c r="UKE19" s="107"/>
      <c r="UKF19" s="107"/>
      <c r="UKG19" s="107"/>
      <c r="UKH19" s="107"/>
      <c r="UKI19" s="107"/>
      <c r="UKJ19" s="107"/>
      <c r="UKK19" s="107"/>
      <c r="UKL19" s="107"/>
      <c r="UKM19" s="107"/>
      <c r="UKN19" s="107"/>
      <c r="UKO19" s="107"/>
      <c r="UKP19" s="107"/>
      <c r="UKQ19" s="107"/>
      <c r="UKR19" s="107"/>
      <c r="UKS19" s="107"/>
      <c r="UKT19" s="107"/>
      <c r="UKU19" s="107"/>
      <c r="UKV19" s="107"/>
      <c r="UKW19" s="107"/>
      <c r="UKX19" s="107"/>
      <c r="UKY19" s="107"/>
      <c r="UKZ19" s="107"/>
      <c r="ULA19" s="107"/>
      <c r="ULB19" s="107"/>
      <c r="ULC19" s="107"/>
      <c r="ULD19" s="107"/>
      <c r="ULE19" s="107"/>
      <c r="ULF19" s="107"/>
      <c r="ULG19" s="107"/>
      <c r="ULH19" s="107"/>
      <c r="ULI19" s="107"/>
      <c r="ULJ19" s="107"/>
      <c r="ULK19" s="107"/>
      <c r="ULL19" s="107"/>
      <c r="ULM19" s="107"/>
      <c r="ULN19" s="107"/>
      <c r="ULO19" s="107"/>
      <c r="ULP19" s="107"/>
      <c r="ULQ19" s="107"/>
      <c r="ULR19" s="107"/>
      <c r="ULS19" s="107"/>
      <c r="ULT19" s="107"/>
      <c r="ULU19" s="107"/>
      <c r="ULV19" s="107"/>
      <c r="ULW19" s="107"/>
      <c r="ULX19" s="107"/>
      <c r="ULY19" s="107"/>
      <c r="ULZ19" s="107"/>
      <c r="UMA19" s="107"/>
      <c r="UMB19" s="107"/>
      <c r="UMC19" s="107"/>
      <c r="UMD19" s="107"/>
      <c r="UME19" s="107"/>
      <c r="UMF19" s="107"/>
      <c r="UMG19" s="107"/>
      <c r="UMH19" s="107"/>
      <c r="UMI19" s="107"/>
      <c r="UMJ19" s="107"/>
      <c r="UMK19" s="107"/>
      <c r="UML19" s="107"/>
      <c r="UMM19" s="107"/>
      <c r="UMN19" s="107"/>
      <c r="UMO19" s="107"/>
      <c r="UMP19" s="107"/>
      <c r="UMQ19" s="107"/>
      <c r="UMR19" s="107"/>
      <c r="UMS19" s="107"/>
      <c r="UMT19" s="107"/>
      <c r="UMU19" s="107"/>
      <c r="UMV19" s="107"/>
      <c r="UMW19" s="107"/>
      <c r="UMX19" s="107"/>
      <c r="UMY19" s="107"/>
      <c r="UMZ19" s="107"/>
      <c r="UNA19" s="107"/>
      <c r="UNB19" s="107"/>
      <c r="UNC19" s="107"/>
      <c r="UND19" s="107"/>
      <c r="UNE19" s="107"/>
      <c r="UNF19" s="107"/>
      <c r="UNG19" s="107"/>
      <c r="UNH19" s="107"/>
      <c r="UNI19" s="107"/>
      <c r="UNJ19" s="107"/>
      <c r="UNK19" s="107"/>
      <c r="UNL19" s="107"/>
      <c r="UNM19" s="107"/>
      <c r="UNN19" s="107"/>
      <c r="UNO19" s="107"/>
      <c r="UNP19" s="107"/>
      <c r="UNQ19" s="107"/>
      <c r="UNR19" s="107"/>
      <c r="UNS19" s="107"/>
      <c r="UNT19" s="107"/>
      <c r="UNU19" s="107"/>
      <c r="UNV19" s="107"/>
      <c r="UNW19" s="107"/>
      <c r="UNX19" s="107"/>
      <c r="UNY19" s="107"/>
      <c r="UNZ19" s="107"/>
      <c r="UOA19" s="107"/>
      <c r="UOB19" s="107"/>
      <c r="UOC19" s="107"/>
      <c r="UOD19" s="107"/>
      <c r="UOE19" s="107"/>
      <c r="UOF19" s="107"/>
      <c r="UOG19" s="107"/>
      <c r="UOH19" s="107"/>
      <c r="UOI19" s="107"/>
      <c r="UOJ19" s="107"/>
      <c r="UOK19" s="107"/>
      <c r="UOL19" s="107"/>
      <c r="UOM19" s="107"/>
      <c r="UON19" s="107"/>
      <c r="UOO19" s="107"/>
      <c r="UOP19" s="107"/>
      <c r="UOQ19" s="107"/>
      <c r="UOR19" s="107"/>
      <c r="UOS19" s="107"/>
      <c r="UOT19" s="107"/>
      <c r="UOU19" s="107"/>
      <c r="UOV19" s="107"/>
      <c r="UOW19" s="107"/>
      <c r="UOX19" s="107"/>
      <c r="UOY19" s="107"/>
      <c r="UOZ19" s="107"/>
      <c r="UPA19" s="107"/>
      <c r="UPB19" s="107"/>
      <c r="UPC19" s="107"/>
      <c r="UPD19" s="107"/>
      <c r="UPE19" s="107"/>
      <c r="UPF19" s="107"/>
      <c r="UPG19" s="107"/>
      <c r="UPH19" s="107"/>
      <c r="UPI19" s="107"/>
      <c r="UPJ19" s="107"/>
      <c r="UPK19" s="107"/>
      <c r="UPL19" s="107"/>
      <c r="UPM19" s="107"/>
      <c r="UPN19" s="107"/>
      <c r="UPO19" s="107"/>
      <c r="UPP19" s="107"/>
      <c r="UPQ19" s="107"/>
      <c r="UPR19" s="107"/>
      <c r="UPS19" s="107"/>
      <c r="UPT19" s="107"/>
      <c r="UPU19" s="107"/>
      <c r="UPV19" s="107"/>
      <c r="UPW19" s="107"/>
      <c r="UPX19" s="107"/>
      <c r="UPY19" s="107"/>
      <c r="UPZ19" s="107"/>
      <c r="UQA19" s="107"/>
      <c r="UQB19" s="107"/>
      <c r="UQC19" s="107"/>
      <c r="UQD19" s="107"/>
      <c r="UQE19" s="107"/>
      <c r="UQF19" s="107"/>
      <c r="UQG19" s="107"/>
      <c r="UQH19" s="107"/>
      <c r="UQI19" s="107"/>
      <c r="UQJ19" s="107"/>
      <c r="UQK19" s="107"/>
      <c r="UQL19" s="107"/>
      <c r="UQM19" s="107"/>
      <c r="UQN19" s="107"/>
      <c r="UQO19" s="107"/>
      <c r="UQP19" s="107"/>
      <c r="UQQ19" s="107"/>
      <c r="UQR19" s="107"/>
      <c r="UQS19" s="107"/>
      <c r="UQT19" s="107"/>
      <c r="UQU19" s="107"/>
      <c r="UQV19" s="107"/>
      <c r="UQW19" s="107"/>
      <c r="UQX19" s="107"/>
      <c r="UQY19" s="107"/>
      <c r="UQZ19" s="107"/>
      <c r="URA19" s="107"/>
      <c r="URB19" s="107"/>
      <c r="URC19" s="107"/>
      <c r="URD19" s="107"/>
      <c r="URE19" s="107"/>
      <c r="URF19" s="107"/>
      <c r="URG19" s="107"/>
      <c r="URH19" s="107"/>
      <c r="URI19" s="107"/>
      <c r="URJ19" s="107"/>
      <c r="URK19" s="107"/>
      <c r="URL19" s="107"/>
      <c r="URM19" s="107"/>
      <c r="URN19" s="107"/>
      <c r="URO19" s="107"/>
      <c r="URP19" s="107"/>
      <c r="URQ19" s="107"/>
      <c r="URR19" s="107"/>
      <c r="URS19" s="107"/>
      <c r="URT19" s="107"/>
      <c r="URU19" s="107"/>
      <c r="URV19" s="107"/>
      <c r="URW19" s="107"/>
      <c r="URX19" s="107"/>
      <c r="URY19" s="107"/>
      <c r="URZ19" s="107"/>
      <c r="USA19" s="107"/>
      <c r="USB19" s="107"/>
      <c r="USC19" s="107"/>
      <c r="USD19" s="107"/>
      <c r="USE19" s="107"/>
      <c r="USF19" s="107"/>
      <c r="USG19" s="107"/>
      <c r="USH19" s="107"/>
      <c r="USI19" s="107"/>
      <c r="USJ19" s="107"/>
      <c r="USK19" s="107"/>
      <c r="USL19" s="107"/>
      <c r="USM19" s="107"/>
      <c r="USN19" s="107"/>
      <c r="USO19" s="107"/>
      <c r="USP19" s="107"/>
      <c r="USQ19" s="107"/>
      <c r="USR19" s="107"/>
      <c r="USS19" s="107"/>
      <c r="UST19" s="107"/>
      <c r="USU19" s="107"/>
      <c r="USV19" s="107"/>
      <c r="USW19" s="107"/>
      <c r="USX19" s="107"/>
      <c r="USY19" s="107"/>
      <c r="USZ19" s="107"/>
      <c r="UTA19" s="107"/>
      <c r="UTB19" s="107"/>
      <c r="UTC19" s="107"/>
      <c r="UTD19" s="107"/>
      <c r="UTE19" s="107"/>
      <c r="UTF19" s="107"/>
      <c r="UTG19" s="107"/>
      <c r="UTH19" s="107"/>
      <c r="UTI19" s="107"/>
      <c r="UTJ19" s="107"/>
      <c r="UTK19" s="107"/>
      <c r="UTL19" s="107"/>
      <c r="UTM19" s="107"/>
      <c r="UTN19" s="107"/>
      <c r="UTO19" s="107"/>
      <c r="UTP19" s="107"/>
      <c r="UTQ19" s="107"/>
      <c r="UTR19" s="107"/>
      <c r="UTS19" s="107"/>
      <c r="UTT19" s="107"/>
      <c r="UTU19" s="107"/>
      <c r="UTV19" s="107"/>
      <c r="UTW19" s="107"/>
      <c r="UTX19" s="107"/>
      <c r="UTY19" s="107"/>
      <c r="UTZ19" s="107"/>
      <c r="UUA19" s="107"/>
      <c r="UUB19" s="107"/>
      <c r="UUC19" s="107"/>
      <c r="UUD19" s="107"/>
      <c r="UUE19" s="107"/>
      <c r="UUF19" s="107"/>
      <c r="UUG19" s="107"/>
      <c r="UUH19" s="107"/>
      <c r="UUI19" s="107"/>
      <c r="UUJ19" s="107"/>
      <c r="UUK19" s="107"/>
      <c r="UUL19" s="107"/>
      <c r="UUM19" s="107"/>
      <c r="UUN19" s="107"/>
      <c r="UUO19" s="107"/>
      <c r="UUP19" s="107"/>
      <c r="UUQ19" s="107"/>
      <c r="UUR19" s="107"/>
      <c r="UUS19" s="107"/>
      <c r="UUT19" s="107"/>
      <c r="UUU19" s="107"/>
      <c r="UUV19" s="107"/>
      <c r="UUW19" s="107"/>
      <c r="UUX19" s="107"/>
      <c r="UUY19" s="107"/>
      <c r="UUZ19" s="107"/>
      <c r="UVA19" s="107"/>
      <c r="UVB19" s="107"/>
      <c r="UVC19" s="107"/>
      <c r="UVD19" s="107"/>
      <c r="UVE19" s="107"/>
      <c r="UVF19" s="107"/>
      <c r="UVG19" s="107"/>
      <c r="UVH19" s="107"/>
      <c r="UVI19" s="107"/>
      <c r="UVJ19" s="107"/>
      <c r="UVK19" s="107"/>
      <c r="UVL19" s="107"/>
      <c r="UVM19" s="107"/>
      <c r="UVN19" s="107"/>
      <c r="UVO19" s="107"/>
      <c r="UVP19" s="107"/>
      <c r="UVQ19" s="107"/>
      <c r="UVR19" s="107"/>
      <c r="UVS19" s="107"/>
      <c r="UVT19" s="107"/>
      <c r="UVU19" s="107"/>
      <c r="UVV19" s="107"/>
      <c r="UVW19" s="107"/>
      <c r="UVX19" s="107"/>
      <c r="UVY19" s="107"/>
      <c r="UVZ19" s="107"/>
      <c r="UWA19" s="107"/>
      <c r="UWB19" s="107"/>
      <c r="UWC19" s="107"/>
      <c r="UWD19" s="107"/>
      <c r="UWE19" s="107"/>
      <c r="UWF19" s="107"/>
      <c r="UWG19" s="107"/>
      <c r="UWH19" s="107"/>
      <c r="UWI19" s="107"/>
      <c r="UWJ19" s="107"/>
      <c r="UWK19" s="107"/>
      <c r="UWL19" s="107"/>
      <c r="UWM19" s="107"/>
      <c r="UWN19" s="107"/>
      <c r="UWO19" s="107"/>
      <c r="UWP19" s="107"/>
      <c r="UWQ19" s="107"/>
      <c r="UWR19" s="107"/>
      <c r="UWS19" s="107"/>
      <c r="UWT19" s="107"/>
      <c r="UWU19" s="107"/>
      <c r="UWV19" s="107"/>
      <c r="UWW19" s="107"/>
      <c r="UWX19" s="107"/>
      <c r="UWY19" s="107"/>
      <c r="UWZ19" s="107"/>
      <c r="UXA19" s="107"/>
      <c r="UXB19" s="107"/>
      <c r="UXC19" s="107"/>
      <c r="UXD19" s="107"/>
      <c r="UXE19" s="107"/>
      <c r="UXF19" s="107"/>
      <c r="UXG19" s="107"/>
      <c r="UXH19" s="107"/>
      <c r="UXI19" s="107"/>
      <c r="UXJ19" s="107"/>
      <c r="UXK19" s="107"/>
      <c r="UXL19" s="107"/>
      <c r="UXM19" s="107"/>
      <c r="UXN19" s="107"/>
      <c r="UXO19" s="107"/>
      <c r="UXP19" s="107"/>
      <c r="UXQ19" s="107"/>
      <c r="UXR19" s="107"/>
      <c r="UXS19" s="107"/>
      <c r="UXT19" s="107"/>
      <c r="UXU19" s="107"/>
      <c r="UXV19" s="107"/>
      <c r="UXW19" s="107"/>
      <c r="UXX19" s="107"/>
      <c r="UXY19" s="107"/>
      <c r="UXZ19" s="107"/>
      <c r="UYA19" s="107"/>
      <c r="UYB19" s="107"/>
      <c r="UYC19" s="107"/>
      <c r="UYD19" s="107"/>
      <c r="UYE19" s="107"/>
      <c r="UYF19" s="107"/>
      <c r="UYG19" s="107"/>
      <c r="UYH19" s="107"/>
      <c r="UYI19" s="107"/>
      <c r="UYJ19" s="107"/>
      <c r="UYK19" s="107"/>
      <c r="UYL19" s="107"/>
      <c r="UYM19" s="107"/>
      <c r="UYN19" s="107"/>
      <c r="UYO19" s="107"/>
      <c r="UYP19" s="107"/>
      <c r="UYQ19" s="107"/>
      <c r="UYR19" s="107"/>
      <c r="UYS19" s="107"/>
      <c r="UYT19" s="107"/>
      <c r="UYU19" s="107"/>
      <c r="UYV19" s="107"/>
      <c r="UYW19" s="107"/>
      <c r="UYX19" s="107"/>
      <c r="UYY19" s="107"/>
      <c r="UYZ19" s="107"/>
      <c r="UZA19" s="107"/>
      <c r="UZB19" s="107"/>
      <c r="UZC19" s="107"/>
      <c r="UZD19" s="107"/>
      <c r="UZE19" s="107"/>
      <c r="UZF19" s="107"/>
      <c r="UZG19" s="107"/>
      <c r="UZH19" s="107"/>
      <c r="UZI19" s="107"/>
      <c r="UZJ19" s="107"/>
      <c r="UZK19" s="107"/>
      <c r="UZL19" s="107"/>
      <c r="UZM19" s="107"/>
      <c r="UZN19" s="107"/>
      <c r="UZO19" s="107"/>
      <c r="UZP19" s="107"/>
      <c r="UZQ19" s="107"/>
      <c r="UZR19" s="107"/>
      <c r="UZS19" s="107"/>
      <c r="UZT19" s="107"/>
      <c r="UZU19" s="107"/>
      <c r="UZV19" s="107"/>
      <c r="UZW19" s="107"/>
      <c r="UZX19" s="107"/>
      <c r="UZY19" s="107"/>
      <c r="UZZ19" s="107"/>
      <c r="VAA19" s="107"/>
      <c r="VAB19" s="107"/>
      <c r="VAC19" s="107"/>
      <c r="VAD19" s="107"/>
      <c r="VAE19" s="107"/>
      <c r="VAF19" s="107"/>
      <c r="VAG19" s="107"/>
      <c r="VAH19" s="107"/>
      <c r="VAI19" s="107"/>
      <c r="VAJ19" s="107"/>
      <c r="VAK19" s="107"/>
      <c r="VAL19" s="107"/>
      <c r="VAM19" s="107"/>
      <c r="VAN19" s="107"/>
      <c r="VAO19" s="107"/>
      <c r="VAP19" s="107"/>
      <c r="VAQ19" s="107"/>
      <c r="VAR19" s="107"/>
      <c r="VAS19" s="107"/>
      <c r="VAT19" s="107"/>
      <c r="VAU19" s="107"/>
      <c r="VAV19" s="107"/>
      <c r="VAW19" s="107"/>
      <c r="VAX19" s="107"/>
      <c r="VAY19" s="107"/>
      <c r="VAZ19" s="107"/>
      <c r="VBA19" s="107"/>
      <c r="VBB19" s="107"/>
      <c r="VBC19" s="107"/>
      <c r="VBD19" s="107"/>
      <c r="VBE19" s="107"/>
      <c r="VBF19" s="107"/>
      <c r="VBG19" s="107"/>
      <c r="VBH19" s="107"/>
      <c r="VBI19" s="107"/>
      <c r="VBJ19" s="107"/>
      <c r="VBK19" s="107"/>
      <c r="VBL19" s="107"/>
      <c r="VBM19" s="107"/>
      <c r="VBN19" s="107"/>
      <c r="VBO19" s="107"/>
      <c r="VBP19" s="107"/>
      <c r="VBQ19" s="107"/>
      <c r="VBR19" s="107"/>
      <c r="VBS19" s="107"/>
      <c r="VBT19" s="107"/>
      <c r="VBU19" s="107"/>
      <c r="VBV19" s="107"/>
      <c r="VBW19" s="107"/>
      <c r="VBX19" s="107"/>
      <c r="VBY19" s="107"/>
      <c r="VBZ19" s="107"/>
      <c r="VCA19" s="107"/>
      <c r="VCB19" s="107"/>
      <c r="VCC19" s="107"/>
      <c r="VCD19" s="107"/>
      <c r="VCE19" s="107"/>
      <c r="VCF19" s="107"/>
      <c r="VCG19" s="107"/>
      <c r="VCH19" s="107"/>
      <c r="VCI19" s="107"/>
      <c r="VCJ19" s="107"/>
      <c r="VCK19" s="107"/>
      <c r="VCL19" s="107"/>
      <c r="VCM19" s="107"/>
      <c r="VCN19" s="107"/>
      <c r="VCO19" s="107"/>
      <c r="VCP19" s="107"/>
      <c r="VCQ19" s="107"/>
      <c r="VCR19" s="107"/>
      <c r="VCS19" s="107"/>
      <c r="VCT19" s="107"/>
      <c r="VCU19" s="107"/>
      <c r="VCV19" s="107"/>
      <c r="VCW19" s="107"/>
      <c r="VCX19" s="107"/>
      <c r="VCY19" s="107"/>
      <c r="VCZ19" s="107"/>
      <c r="VDA19" s="107"/>
      <c r="VDB19" s="107"/>
      <c r="VDC19" s="107"/>
      <c r="VDD19" s="107"/>
      <c r="VDE19" s="107"/>
      <c r="VDF19" s="107"/>
      <c r="VDG19" s="107"/>
      <c r="VDH19" s="107"/>
      <c r="VDI19" s="107"/>
      <c r="VDJ19" s="107"/>
      <c r="VDK19" s="107"/>
      <c r="VDL19" s="107"/>
      <c r="VDM19" s="107"/>
      <c r="VDN19" s="107"/>
      <c r="VDO19" s="107"/>
      <c r="VDP19" s="107"/>
      <c r="VDQ19" s="107"/>
      <c r="VDR19" s="107"/>
      <c r="VDS19" s="107"/>
      <c r="VDT19" s="107"/>
      <c r="VDU19" s="107"/>
      <c r="VDV19" s="107"/>
      <c r="VDW19" s="107"/>
      <c r="VDX19" s="107"/>
      <c r="VDY19" s="107"/>
      <c r="VDZ19" s="107"/>
      <c r="VEA19" s="107"/>
      <c r="VEB19" s="107"/>
      <c r="VEC19" s="107"/>
      <c r="VED19" s="107"/>
      <c r="VEE19" s="107"/>
      <c r="VEF19" s="107"/>
      <c r="VEG19" s="107"/>
      <c r="VEH19" s="107"/>
      <c r="VEI19" s="107"/>
      <c r="VEJ19" s="107"/>
      <c r="VEK19" s="107"/>
      <c r="VEL19" s="107"/>
      <c r="VEM19" s="107"/>
      <c r="VEN19" s="107"/>
      <c r="VEO19" s="107"/>
      <c r="VEP19" s="107"/>
      <c r="VEQ19" s="107"/>
      <c r="VER19" s="107"/>
      <c r="VES19" s="107"/>
      <c r="VET19" s="107"/>
      <c r="VEU19" s="107"/>
      <c r="VEV19" s="107"/>
      <c r="VEW19" s="107"/>
      <c r="VEX19" s="107"/>
      <c r="VEY19" s="107"/>
      <c r="VEZ19" s="107"/>
      <c r="VFA19" s="107"/>
      <c r="VFB19" s="107"/>
      <c r="VFC19" s="107"/>
      <c r="VFD19" s="107"/>
      <c r="VFE19" s="107"/>
      <c r="VFF19" s="107"/>
      <c r="VFG19" s="107"/>
      <c r="VFH19" s="107"/>
      <c r="VFI19" s="107"/>
      <c r="VFJ19" s="107"/>
      <c r="VFK19" s="107"/>
      <c r="VFL19" s="107"/>
      <c r="VFM19" s="107"/>
      <c r="VFN19" s="107"/>
      <c r="VFO19" s="107"/>
      <c r="VFP19" s="107"/>
      <c r="VFQ19" s="107"/>
      <c r="VFR19" s="107"/>
      <c r="VFS19" s="107"/>
      <c r="VFT19" s="107"/>
      <c r="VFU19" s="107"/>
      <c r="VFV19" s="107"/>
      <c r="VFW19" s="107"/>
      <c r="VFX19" s="107"/>
      <c r="VFY19" s="107"/>
      <c r="VFZ19" s="107"/>
      <c r="VGA19" s="107"/>
      <c r="VGB19" s="107"/>
      <c r="VGC19" s="107"/>
      <c r="VGD19" s="107"/>
      <c r="VGE19" s="107"/>
      <c r="VGF19" s="107"/>
      <c r="VGG19" s="107"/>
      <c r="VGH19" s="107"/>
      <c r="VGI19" s="107"/>
      <c r="VGJ19" s="107"/>
      <c r="VGK19" s="107"/>
      <c r="VGL19" s="107"/>
      <c r="VGM19" s="107"/>
      <c r="VGN19" s="107"/>
      <c r="VGO19" s="107"/>
      <c r="VGP19" s="107"/>
      <c r="VGQ19" s="107"/>
      <c r="VGR19" s="107"/>
      <c r="VGS19" s="107"/>
      <c r="VGT19" s="107"/>
      <c r="VGU19" s="107"/>
      <c r="VGV19" s="107"/>
      <c r="VGW19" s="107"/>
      <c r="VGX19" s="107"/>
      <c r="VGY19" s="107"/>
      <c r="VGZ19" s="107"/>
      <c r="VHA19" s="107"/>
      <c r="VHB19" s="107"/>
      <c r="VHC19" s="107"/>
      <c r="VHD19" s="107"/>
      <c r="VHE19" s="107"/>
      <c r="VHF19" s="107"/>
      <c r="VHG19" s="107"/>
      <c r="VHH19" s="107"/>
      <c r="VHI19" s="107"/>
      <c r="VHJ19" s="107"/>
      <c r="VHK19" s="107"/>
      <c r="VHL19" s="107"/>
      <c r="VHM19" s="107"/>
      <c r="VHN19" s="107"/>
      <c r="VHO19" s="107"/>
      <c r="VHP19" s="107"/>
      <c r="VHQ19" s="107"/>
      <c r="VHR19" s="107"/>
      <c r="VHS19" s="107"/>
      <c r="VHT19" s="107"/>
      <c r="VHU19" s="107"/>
      <c r="VHV19" s="107"/>
      <c r="VHW19" s="107"/>
      <c r="VHX19" s="107"/>
      <c r="VHY19" s="107"/>
      <c r="VHZ19" s="107"/>
      <c r="VIA19" s="107"/>
      <c r="VIB19" s="107"/>
      <c r="VIC19" s="107"/>
      <c r="VID19" s="107"/>
      <c r="VIE19" s="107"/>
      <c r="VIF19" s="107"/>
      <c r="VIG19" s="107"/>
      <c r="VIH19" s="107"/>
      <c r="VII19" s="107"/>
      <c r="VIJ19" s="107"/>
      <c r="VIK19" s="107"/>
      <c r="VIL19" s="107"/>
      <c r="VIM19" s="107"/>
      <c r="VIN19" s="107"/>
      <c r="VIO19" s="107"/>
      <c r="VIP19" s="107"/>
      <c r="VIQ19" s="107"/>
      <c r="VIR19" s="107"/>
      <c r="VIS19" s="107"/>
      <c r="VIT19" s="107"/>
      <c r="VIU19" s="107"/>
      <c r="VIV19" s="107"/>
      <c r="VIW19" s="107"/>
      <c r="VIX19" s="107"/>
      <c r="VIY19" s="107"/>
      <c r="VIZ19" s="107"/>
      <c r="VJA19" s="107"/>
      <c r="VJB19" s="107"/>
      <c r="VJC19" s="107"/>
      <c r="VJD19" s="107"/>
      <c r="VJE19" s="107"/>
      <c r="VJF19" s="107"/>
      <c r="VJG19" s="107"/>
      <c r="VJH19" s="107"/>
      <c r="VJI19" s="107"/>
      <c r="VJJ19" s="107"/>
      <c r="VJK19" s="107"/>
      <c r="VJL19" s="107"/>
      <c r="VJM19" s="107"/>
      <c r="VJN19" s="107"/>
      <c r="VJO19" s="107"/>
      <c r="VJP19" s="107"/>
      <c r="VJQ19" s="107"/>
      <c r="VJR19" s="107"/>
      <c r="VJS19" s="107"/>
      <c r="VJT19" s="107"/>
      <c r="VJU19" s="107"/>
      <c r="VJV19" s="107"/>
      <c r="VJW19" s="107"/>
      <c r="VJX19" s="107"/>
      <c r="VJY19" s="107"/>
      <c r="VJZ19" s="107"/>
      <c r="VKA19" s="107"/>
      <c r="VKB19" s="107"/>
      <c r="VKC19" s="107"/>
      <c r="VKD19" s="107"/>
      <c r="VKE19" s="107"/>
      <c r="VKF19" s="107"/>
      <c r="VKG19" s="107"/>
      <c r="VKH19" s="107"/>
      <c r="VKI19" s="107"/>
      <c r="VKJ19" s="107"/>
      <c r="VKK19" s="107"/>
      <c r="VKL19" s="107"/>
      <c r="VKM19" s="107"/>
      <c r="VKN19" s="107"/>
      <c r="VKO19" s="107"/>
      <c r="VKP19" s="107"/>
      <c r="VKQ19" s="107"/>
      <c r="VKR19" s="107"/>
      <c r="VKS19" s="107"/>
      <c r="VKT19" s="107"/>
      <c r="VKU19" s="107"/>
      <c r="VKV19" s="107"/>
      <c r="VKW19" s="107"/>
      <c r="VKX19" s="107"/>
      <c r="VKY19" s="107"/>
      <c r="VKZ19" s="107"/>
      <c r="VLA19" s="107"/>
      <c r="VLB19" s="107"/>
      <c r="VLC19" s="107"/>
      <c r="VLD19" s="107"/>
      <c r="VLE19" s="107"/>
      <c r="VLF19" s="107"/>
      <c r="VLG19" s="107"/>
      <c r="VLH19" s="107"/>
      <c r="VLI19" s="107"/>
      <c r="VLJ19" s="107"/>
      <c r="VLK19" s="107"/>
      <c r="VLL19" s="107"/>
      <c r="VLM19" s="107"/>
      <c r="VLN19" s="107"/>
      <c r="VLO19" s="107"/>
      <c r="VLP19" s="107"/>
      <c r="VLQ19" s="107"/>
      <c r="VLR19" s="107"/>
      <c r="VLS19" s="107"/>
      <c r="VLT19" s="107"/>
      <c r="VLU19" s="107"/>
      <c r="VLV19" s="107"/>
      <c r="VLW19" s="107"/>
      <c r="VLX19" s="107"/>
      <c r="VLY19" s="107"/>
      <c r="VLZ19" s="107"/>
      <c r="VMA19" s="107"/>
      <c r="VMB19" s="107"/>
      <c r="VMC19" s="107"/>
      <c r="VMD19" s="107"/>
      <c r="VME19" s="107"/>
      <c r="VMF19" s="107"/>
      <c r="VMG19" s="107"/>
      <c r="VMH19" s="107"/>
      <c r="VMI19" s="107"/>
      <c r="VMJ19" s="107"/>
      <c r="VMK19" s="107"/>
      <c r="VML19" s="107"/>
      <c r="VMM19" s="107"/>
      <c r="VMN19" s="107"/>
      <c r="VMO19" s="107"/>
      <c r="VMP19" s="107"/>
      <c r="VMQ19" s="107"/>
      <c r="VMR19" s="107"/>
      <c r="VMS19" s="107"/>
      <c r="VMT19" s="107"/>
      <c r="VMU19" s="107"/>
      <c r="VMV19" s="107"/>
      <c r="VMW19" s="107"/>
      <c r="VMX19" s="107"/>
      <c r="VMY19" s="107"/>
      <c r="VMZ19" s="107"/>
      <c r="VNA19" s="107"/>
      <c r="VNB19" s="107"/>
      <c r="VNC19" s="107"/>
      <c r="VND19" s="107"/>
      <c r="VNE19" s="107"/>
      <c r="VNF19" s="107"/>
      <c r="VNG19" s="107"/>
      <c r="VNH19" s="107"/>
      <c r="VNI19" s="107"/>
      <c r="VNJ19" s="107"/>
      <c r="VNK19" s="107"/>
      <c r="VNL19" s="107"/>
      <c r="VNM19" s="107"/>
      <c r="VNN19" s="107"/>
      <c r="VNO19" s="107"/>
      <c r="VNP19" s="107"/>
      <c r="VNQ19" s="107"/>
      <c r="VNR19" s="107"/>
      <c r="VNS19" s="107"/>
      <c r="VNT19" s="107"/>
      <c r="VNU19" s="107"/>
      <c r="VNV19" s="107"/>
      <c r="VNW19" s="107"/>
      <c r="VNX19" s="107"/>
      <c r="VNY19" s="107"/>
      <c r="VNZ19" s="107"/>
      <c r="VOA19" s="107"/>
      <c r="VOB19" s="107"/>
      <c r="VOC19" s="107"/>
      <c r="VOD19" s="107"/>
      <c r="VOE19" s="107"/>
      <c r="VOF19" s="107"/>
      <c r="VOG19" s="107"/>
      <c r="VOH19" s="107"/>
      <c r="VOI19" s="107"/>
      <c r="VOJ19" s="107"/>
      <c r="VOK19" s="107"/>
      <c r="VOL19" s="107"/>
      <c r="VOM19" s="107"/>
      <c r="VON19" s="107"/>
      <c r="VOO19" s="107"/>
      <c r="VOP19" s="107"/>
      <c r="VOQ19" s="107"/>
      <c r="VOR19" s="107"/>
      <c r="VOS19" s="107"/>
      <c r="VOT19" s="107"/>
      <c r="VOU19" s="107"/>
      <c r="VOV19" s="107"/>
      <c r="VOW19" s="107"/>
      <c r="VOX19" s="107"/>
      <c r="VOY19" s="107"/>
      <c r="VOZ19" s="107"/>
      <c r="VPA19" s="107"/>
      <c r="VPB19" s="107"/>
      <c r="VPC19" s="107"/>
      <c r="VPD19" s="107"/>
      <c r="VPE19" s="107"/>
      <c r="VPF19" s="107"/>
      <c r="VPG19" s="107"/>
      <c r="VPH19" s="107"/>
      <c r="VPI19" s="107"/>
      <c r="VPJ19" s="107"/>
      <c r="VPK19" s="107"/>
      <c r="VPL19" s="107"/>
      <c r="VPM19" s="107"/>
      <c r="VPN19" s="107"/>
      <c r="VPO19" s="107"/>
      <c r="VPP19" s="107"/>
      <c r="VPQ19" s="107"/>
      <c r="VPR19" s="107"/>
      <c r="VPS19" s="107"/>
      <c r="VPT19" s="107"/>
      <c r="VPU19" s="107"/>
      <c r="VPV19" s="107"/>
      <c r="VPW19" s="107"/>
      <c r="VPX19" s="107"/>
      <c r="VPY19" s="107"/>
      <c r="VPZ19" s="107"/>
      <c r="VQA19" s="107"/>
      <c r="VQB19" s="107"/>
      <c r="VQC19" s="107"/>
      <c r="VQD19" s="107"/>
      <c r="VQE19" s="107"/>
      <c r="VQF19" s="107"/>
      <c r="VQG19" s="107"/>
      <c r="VQH19" s="107"/>
      <c r="VQI19" s="107"/>
      <c r="VQJ19" s="107"/>
      <c r="VQK19" s="107"/>
      <c r="VQL19" s="107"/>
      <c r="VQM19" s="107"/>
      <c r="VQN19" s="107"/>
      <c r="VQO19" s="107"/>
      <c r="VQP19" s="107"/>
      <c r="VQQ19" s="107"/>
      <c r="VQR19" s="107"/>
      <c r="VQS19" s="107"/>
      <c r="VQT19" s="107"/>
      <c r="VQU19" s="107"/>
      <c r="VQV19" s="107"/>
      <c r="VQW19" s="107"/>
      <c r="VQX19" s="107"/>
      <c r="VQY19" s="107"/>
      <c r="VQZ19" s="107"/>
      <c r="VRA19" s="107"/>
      <c r="VRB19" s="107"/>
      <c r="VRC19" s="107"/>
      <c r="VRD19" s="107"/>
      <c r="VRE19" s="107"/>
      <c r="VRF19" s="107"/>
      <c r="VRG19" s="107"/>
      <c r="VRH19" s="107"/>
      <c r="VRI19" s="107"/>
      <c r="VRJ19" s="107"/>
      <c r="VRK19" s="107"/>
      <c r="VRL19" s="107"/>
      <c r="VRM19" s="107"/>
      <c r="VRN19" s="107"/>
      <c r="VRO19" s="107"/>
      <c r="VRP19" s="107"/>
      <c r="VRQ19" s="107"/>
      <c r="VRR19" s="107"/>
      <c r="VRS19" s="107"/>
      <c r="VRT19" s="107"/>
      <c r="VRU19" s="107"/>
      <c r="VRV19" s="107"/>
      <c r="VRW19" s="107"/>
      <c r="VRX19" s="107"/>
      <c r="VRY19" s="107"/>
      <c r="VRZ19" s="107"/>
      <c r="VSA19" s="107"/>
      <c r="VSB19" s="107"/>
      <c r="VSC19" s="107"/>
      <c r="VSD19" s="107"/>
      <c r="VSE19" s="107"/>
      <c r="VSF19" s="107"/>
      <c r="VSG19" s="107"/>
      <c r="VSH19" s="107"/>
      <c r="VSI19" s="107"/>
      <c r="VSJ19" s="107"/>
      <c r="VSK19" s="107"/>
      <c r="VSL19" s="107"/>
      <c r="VSM19" s="107"/>
      <c r="VSN19" s="107"/>
      <c r="VSO19" s="107"/>
      <c r="VSP19" s="107"/>
      <c r="VSQ19" s="107"/>
      <c r="VSR19" s="107"/>
      <c r="VSS19" s="107"/>
      <c r="VST19" s="107"/>
      <c r="VSU19" s="107"/>
      <c r="VSV19" s="107"/>
      <c r="VSW19" s="107"/>
      <c r="VSX19" s="107"/>
      <c r="VSY19" s="107"/>
      <c r="VSZ19" s="107"/>
      <c r="VTA19" s="107"/>
      <c r="VTB19" s="107"/>
      <c r="VTC19" s="107"/>
      <c r="VTD19" s="107"/>
      <c r="VTE19" s="107"/>
      <c r="VTF19" s="107"/>
      <c r="VTG19" s="107"/>
      <c r="VTH19" s="107"/>
      <c r="VTI19" s="107"/>
      <c r="VTJ19" s="107"/>
      <c r="VTK19" s="107"/>
      <c r="VTL19" s="107"/>
      <c r="VTM19" s="107"/>
      <c r="VTN19" s="107"/>
      <c r="VTO19" s="107"/>
      <c r="VTP19" s="107"/>
      <c r="VTQ19" s="107"/>
      <c r="VTR19" s="107"/>
      <c r="VTS19" s="107"/>
      <c r="VTT19" s="107"/>
      <c r="VTU19" s="107"/>
      <c r="VTV19" s="107"/>
      <c r="VTW19" s="107"/>
      <c r="VTX19" s="107"/>
      <c r="VTY19" s="107"/>
      <c r="VTZ19" s="107"/>
      <c r="VUA19" s="107"/>
      <c r="VUB19" s="107"/>
      <c r="VUC19" s="107"/>
      <c r="VUD19" s="107"/>
      <c r="VUE19" s="107"/>
      <c r="VUF19" s="107"/>
      <c r="VUG19" s="107"/>
      <c r="VUH19" s="107"/>
      <c r="VUI19" s="107"/>
      <c r="VUJ19" s="107"/>
      <c r="VUK19" s="107"/>
      <c r="VUL19" s="107"/>
      <c r="VUM19" s="107"/>
      <c r="VUN19" s="107"/>
      <c r="VUO19" s="107"/>
      <c r="VUP19" s="107"/>
      <c r="VUQ19" s="107"/>
      <c r="VUR19" s="107"/>
      <c r="VUS19" s="107"/>
      <c r="VUT19" s="107"/>
      <c r="VUU19" s="107"/>
      <c r="VUV19" s="107"/>
      <c r="VUW19" s="107"/>
      <c r="VUX19" s="107"/>
      <c r="VUY19" s="107"/>
      <c r="VUZ19" s="107"/>
      <c r="VVA19" s="107"/>
      <c r="VVB19" s="107"/>
      <c r="VVC19" s="107"/>
      <c r="VVD19" s="107"/>
      <c r="VVE19" s="107"/>
      <c r="VVF19" s="107"/>
      <c r="VVG19" s="107"/>
      <c r="VVH19" s="107"/>
      <c r="VVI19" s="107"/>
      <c r="VVJ19" s="107"/>
      <c r="VVK19" s="107"/>
      <c r="VVL19" s="107"/>
      <c r="VVM19" s="107"/>
      <c r="VVN19" s="107"/>
      <c r="VVO19" s="107"/>
      <c r="VVP19" s="107"/>
      <c r="VVQ19" s="107"/>
      <c r="VVR19" s="107"/>
      <c r="VVS19" s="107"/>
      <c r="VVT19" s="107"/>
      <c r="VVU19" s="107"/>
      <c r="VVV19" s="107"/>
      <c r="VVW19" s="107"/>
      <c r="VVX19" s="107"/>
      <c r="VVY19" s="107"/>
      <c r="VVZ19" s="107"/>
      <c r="VWA19" s="107"/>
      <c r="VWB19" s="107"/>
      <c r="VWC19" s="107"/>
      <c r="VWD19" s="107"/>
      <c r="VWE19" s="107"/>
      <c r="VWF19" s="107"/>
      <c r="VWG19" s="107"/>
      <c r="VWH19" s="107"/>
      <c r="VWI19" s="107"/>
      <c r="VWJ19" s="107"/>
      <c r="VWK19" s="107"/>
      <c r="VWL19" s="107"/>
      <c r="VWM19" s="107"/>
      <c r="VWN19" s="107"/>
      <c r="VWO19" s="107"/>
      <c r="VWP19" s="107"/>
      <c r="VWQ19" s="107"/>
      <c r="VWR19" s="107"/>
      <c r="VWS19" s="107"/>
      <c r="VWT19" s="107"/>
      <c r="VWU19" s="107"/>
      <c r="VWV19" s="107"/>
      <c r="VWW19" s="107"/>
      <c r="VWX19" s="107"/>
      <c r="VWY19" s="107"/>
      <c r="VWZ19" s="107"/>
      <c r="VXA19" s="107"/>
      <c r="VXB19" s="107"/>
      <c r="VXC19" s="107"/>
      <c r="VXD19" s="107"/>
      <c r="VXE19" s="107"/>
      <c r="VXF19" s="107"/>
      <c r="VXG19" s="107"/>
      <c r="VXH19" s="107"/>
      <c r="VXI19" s="107"/>
      <c r="VXJ19" s="107"/>
      <c r="VXK19" s="107"/>
      <c r="VXL19" s="107"/>
      <c r="VXM19" s="107"/>
      <c r="VXN19" s="107"/>
      <c r="VXO19" s="107"/>
      <c r="VXP19" s="107"/>
      <c r="VXQ19" s="107"/>
      <c r="VXR19" s="107"/>
      <c r="VXS19" s="107"/>
      <c r="VXT19" s="107"/>
      <c r="VXU19" s="107"/>
      <c r="VXV19" s="107"/>
      <c r="VXW19" s="107"/>
      <c r="VXX19" s="107"/>
      <c r="VXY19" s="107"/>
      <c r="VXZ19" s="107"/>
      <c r="VYA19" s="107"/>
      <c r="VYB19" s="107"/>
      <c r="VYC19" s="107"/>
      <c r="VYD19" s="107"/>
      <c r="VYE19" s="107"/>
      <c r="VYF19" s="107"/>
      <c r="VYG19" s="107"/>
      <c r="VYH19" s="107"/>
      <c r="VYI19" s="107"/>
      <c r="VYJ19" s="107"/>
      <c r="VYK19" s="107"/>
      <c r="VYL19" s="107"/>
      <c r="VYM19" s="107"/>
      <c r="VYN19" s="107"/>
      <c r="VYO19" s="107"/>
      <c r="VYP19" s="107"/>
      <c r="VYQ19" s="107"/>
      <c r="VYR19" s="107"/>
      <c r="VYS19" s="107"/>
      <c r="VYT19" s="107"/>
      <c r="VYU19" s="107"/>
      <c r="VYV19" s="107"/>
      <c r="VYW19" s="107"/>
      <c r="VYX19" s="107"/>
      <c r="VYY19" s="107"/>
      <c r="VYZ19" s="107"/>
      <c r="VZA19" s="107"/>
      <c r="VZB19" s="107"/>
      <c r="VZC19" s="107"/>
      <c r="VZD19" s="107"/>
      <c r="VZE19" s="107"/>
      <c r="VZF19" s="107"/>
      <c r="VZG19" s="107"/>
      <c r="VZH19" s="107"/>
      <c r="VZI19" s="107"/>
      <c r="VZJ19" s="107"/>
      <c r="VZK19" s="107"/>
      <c r="VZL19" s="107"/>
      <c r="VZM19" s="107"/>
      <c r="VZN19" s="107"/>
      <c r="VZO19" s="107"/>
      <c r="VZP19" s="107"/>
      <c r="VZQ19" s="107"/>
      <c r="VZR19" s="107"/>
      <c r="VZS19" s="107"/>
      <c r="VZT19" s="107"/>
      <c r="VZU19" s="107"/>
      <c r="VZV19" s="107"/>
      <c r="VZW19" s="107"/>
      <c r="VZX19" s="107"/>
      <c r="VZY19" s="107"/>
      <c r="VZZ19" s="107"/>
      <c r="WAA19" s="107"/>
      <c r="WAB19" s="107"/>
      <c r="WAC19" s="107"/>
      <c r="WAD19" s="107"/>
      <c r="WAE19" s="107"/>
      <c r="WAF19" s="107"/>
      <c r="WAG19" s="107"/>
      <c r="WAH19" s="107"/>
      <c r="WAI19" s="107"/>
      <c r="WAJ19" s="107"/>
      <c r="WAK19" s="107"/>
      <c r="WAL19" s="107"/>
      <c r="WAM19" s="107"/>
      <c r="WAN19" s="107"/>
      <c r="WAO19" s="107"/>
      <c r="WAP19" s="107"/>
      <c r="WAQ19" s="107"/>
      <c r="WAR19" s="107"/>
      <c r="WAS19" s="107"/>
      <c r="WAT19" s="107"/>
      <c r="WAU19" s="107"/>
      <c r="WAV19" s="107"/>
      <c r="WAW19" s="107"/>
      <c r="WAX19" s="107"/>
      <c r="WAY19" s="107"/>
      <c r="WAZ19" s="107"/>
      <c r="WBA19" s="107"/>
      <c r="WBB19" s="107"/>
      <c r="WBC19" s="107"/>
      <c r="WBD19" s="107"/>
      <c r="WBE19" s="107"/>
      <c r="WBF19" s="107"/>
      <c r="WBG19" s="107"/>
      <c r="WBH19" s="107"/>
      <c r="WBI19" s="107"/>
      <c r="WBJ19" s="107"/>
      <c r="WBK19" s="107"/>
      <c r="WBL19" s="107"/>
      <c r="WBM19" s="107"/>
      <c r="WBN19" s="107"/>
      <c r="WBO19" s="107"/>
      <c r="WBP19" s="107"/>
      <c r="WBQ19" s="107"/>
      <c r="WBR19" s="107"/>
      <c r="WBS19" s="107"/>
      <c r="WBT19" s="107"/>
      <c r="WBU19" s="107"/>
      <c r="WBV19" s="107"/>
      <c r="WBW19" s="107"/>
      <c r="WBX19" s="107"/>
      <c r="WBY19" s="107"/>
      <c r="WBZ19" s="107"/>
      <c r="WCA19" s="107"/>
      <c r="WCB19" s="107"/>
      <c r="WCC19" s="107"/>
      <c r="WCD19" s="107"/>
      <c r="WCE19" s="107"/>
      <c r="WCF19" s="107"/>
      <c r="WCG19" s="107"/>
      <c r="WCH19" s="107"/>
      <c r="WCI19" s="107"/>
      <c r="WCJ19" s="107"/>
      <c r="WCK19" s="107"/>
      <c r="WCL19" s="107"/>
      <c r="WCM19" s="107"/>
      <c r="WCN19" s="107"/>
      <c r="WCO19" s="107"/>
      <c r="WCP19" s="107"/>
      <c r="WCQ19" s="107"/>
      <c r="WCR19" s="107"/>
      <c r="WCS19" s="107"/>
      <c r="WCT19" s="107"/>
      <c r="WCU19" s="107"/>
      <c r="WCV19" s="107"/>
      <c r="WCW19" s="107"/>
      <c r="WCX19" s="107"/>
      <c r="WCY19" s="107"/>
      <c r="WCZ19" s="107"/>
      <c r="WDA19" s="107"/>
      <c r="WDB19" s="107"/>
      <c r="WDC19" s="107"/>
      <c r="WDD19" s="107"/>
      <c r="WDE19" s="107"/>
      <c r="WDF19" s="107"/>
      <c r="WDG19" s="107"/>
      <c r="WDH19" s="107"/>
      <c r="WDI19" s="107"/>
      <c r="WDJ19" s="107"/>
      <c r="WDK19" s="107"/>
      <c r="WDL19" s="107"/>
      <c r="WDM19" s="107"/>
      <c r="WDN19" s="107"/>
      <c r="WDO19" s="107"/>
      <c r="WDP19" s="107"/>
      <c r="WDQ19" s="107"/>
      <c r="WDR19" s="107"/>
      <c r="WDS19" s="107"/>
      <c r="WDT19" s="107"/>
      <c r="WDU19" s="107"/>
      <c r="WDV19" s="107"/>
      <c r="WDW19" s="107"/>
      <c r="WDX19" s="107"/>
      <c r="WDY19" s="107"/>
      <c r="WDZ19" s="107"/>
      <c r="WEA19" s="107"/>
      <c r="WEB19" s="107"/>
      <c r="WEC19" s="107"/>
      <c r="WED19" s="107"/>
      <c r="WEE19" s="107"/>
      <c r="WEF19" s="107"/>
      <c r="WEG19" s="107"/>
      <c r="WEH19" s="107"/>
      <c r="WEI19" s="107"/>
      <c r="WEJ19" s="107"/>
      <c r="WEK19" s="107"/>
      <c r="WEL19" s="107"/>
      <c r="WEM19" s="107"/>
      <c r="WEN19" s="107"/>
      <c r="WEO19" s="107"/>
      <c r="WEP19" s="107"/>
      <c r="WEQ19" s="107"/>
      <c r="WER19" s="107"/>
      <c r="WES19" s="107"/>
      <c r="WET19" s="107"/>
      <c r="WEU19" s="107"/>
      <c r="WEV19" s="107"/>
      <c r="WEW19" s="107"/>
      <c r="WEX19" s="107"/>
      <c r="WEY19" s="107"/>
      <c r="WEZ19" s="107"/>
      <c r="WFA19" s="107"/>
      <c r="WFB19" s="107"/>
      <c r="WFC19" s="107"/>
      <c r="WFD19" s="107"/>
      <c r="WFE19" s="107"/>
      <c r="WFF19" s="107"/>
      <c r="WFG19" s="107"/>
      <c r="WFH19" s="107"/>
      <c r="WFI19" s="107"/>
      <c r="WFJ19" s="107"/>
      <c r="WFK19" s="107"/>
      <c r="WFL19" s="107"/>
      <c r="WFM19" s="107"/>
      <c r="WFN19" s="107"/>
      <c r="WFO19" s="107"/>
      <c r="WFP19" s="107"/>
      <c r="WFQ19" s="107"/>
      <c r="WFR19" s="107"/>
      <c r="WFS19" s="107"/>
      <c r="WFT19" s="107"/>
      <c r="WFU19" s="107"/>
      <c r="WFV19" s="107"/>
      <c r="WFW19" s="107"/>
      <c r="WFX19" s="107"/>
      <c r="WFY19" s="107"/>
      <c r="WFZ19" s="107"/>
      <c r="WGA19" s="107"/>
      <c r="WGB19" s="107"/>
      <c r="WGC19" s="107"/>
      <c r="WGD19" s="107"/>
      <c r="WGE19" s="107"/>
      <c r="WGF19" s="107"/>
      <c r="WGG19" s="107"/>
      <c r="WGH19" s="107"/>
      <c r="WGI19" s="107"/>
      <c r="WGJ19" s="107"/>
      <c r="WGK19" s="107"/>
      <c r="WGL19" s="107"/>
      <c r="WGM19" s="107"/>
      <c r="WGN19" s="107"/>
      <c r="WGO19" s="107"/>
      <c r="WGP19" s="107"/>
      <c r="WGQ19" s="107"/>
      <c r="WGR19" s="107"/>
      <c r="WGS19" s="107"/>
      <c r="WGT19" s="107"/>
      <c r="WGU19" s="107"/>
      <c r="WGV19" s="107"/>
      <c r="WGW19" s="107"/>
      <c r="WGX19" s="107"/>
      <c r="WGY19" s="107"/>
      <c r="WGZ19" s="107"/>
      <c r="WHA19" s="107"/>
      <c r="WHB19" s="107"/>
      <c r="WHC19" s="107"/>
      <c r="WHD19" s="107"/>
      <c r="WHE19" s="107"/>
      <c r="WHF19" s="107"/>
      <c r="WHG19" s="107"/>
      <c r="WHH19" s="107"/>
      <c r="WHI19" s="107"/>
      <c r="WHJ19" s="107"/>
      <c r="WHK19" s="107"/>
      <c r="WHL19" s="107"/>
      <c r="WHM19" s="107"/>
      <c r="WHN19" s="107"/>
      <c r="WHO19" s="107"/>
      <c r="WHP19" s="107"/>
      <c r="WHQ19" s="107"/>
      <c r="WHR19" s="107"/>
      <c r="WHS19" s="107"/>
      <c r="WHT19" s="107"/>
      <c r="WHU19" s="107"/>
      <c r="WHV19" s="107"/>
      <c r="WHW19" s="107"/>
      <c r="WHX19" s="107"/>
      <c r="WHY19" s="107"/>
      <c r="WHZ19" s="107"/>
      <c r="WIA19" s="107"/>
      <c r="WIB19" s="107"/>
      <c r="WIC19" s="107"/>
      <c r="WID19" s="107"/>
      <c r="WIE19" s="107"/>
      <c r="WIF19" s="107"/>
      <c r="WIG19" s="107"/>
      <c r="WIH19" s="107"/>
      <c r="WII19" s="107"/>
      <c r="WIJ19" s="107"/>
      <c r="WIK19" s="107"/>
      <c r="WIL19" s="107"/>
      <c r="WIM19" s="107"/>
      <c r="WIN19" s="107"/>
      <c r="WIO19" s="107"/>
      <c r="WIP19" s="107"/>
      <c r="WIQ19" s="107"/>
      <c r="WIR19" s="107"/>
      <c r="WIS19" s="107"/>
      <c r="WIT19" s="107"/>
      <c r="WIU19" s="107"/>
      <c r="WIV19" s="107"/>
      <c r="WIW19" s="107"/>
      <c r="WIX19" s="107"/>
      <c r="WIY19" s="107"/>
      <c r="WIZ19" s="107"/>
      <c r="WJA19" s="107"/>
      <c r="WJB19" s="107"/>
      <c r="WJC19" s="107"/>
      <c r="WJD19" s="107"/>
      <c r="WJE19" s="107"/>
      <c r="WJF19" s="107"/>
      <c r="WJG19" s="107"/>
      <c r="WJH19" s="107"/>
      <c r="WJI19" s="107"/>
      <c r="WJJ19" s="107"/>
      <c r="WJK19" s="107"/>
      <c r="WJL19" s="107"/>
      <c r="WJM19" s="107"/>
      <c r="WJN19" s="107"/>
      <c r="WJO19" s="107"/>
      <c r="WJP19" s="107"/>
      <c r="WJQ19" s="107"/>
      <c r="WJR19" s="107"/>
      <c r="WJS19" s="107"/>
      <c r="WJT19" s="107"/>
      <c r="WJU19" s="107"/>
      <c r="WJV19" s="107"/>
      <c r="WJW19" s="107"/>
      <c r="WJX19" s="107"/>
      <c r="WJY19" s="107"/>
      <c r="WJZ19" s="107"/>
      <c r="WKA19" s="107"/>
      <c r="WKB19" s="107"/>
      <c r="WKC19" s="107"/>
      <c r="WKD19" s="107"/>
      <c r="WKE19" s="107"/>
      <c r="WKF19" s="107"/>
      <c r="WKG19" s="107"/>
      <c r="WKH19" s="107"/>
      <c r="WKI19" s="107"/>
      <c r="WKJ19" s="107"/>
      <c r="WKK19" s="107"/>
      <c r="WKL19" s="107"/>
      <c r="WKM19" s="107"/>
      <c r="WKN19" s="107"/>
      <c r="WKO19" s="107"/>
      <c r="WKP19" s="107"/>
      <c r="WKQ19" s="107"/>
      <c r="WKR19" s="107"/>
      <c r="WKS19" s="107"/>
      <c r="WKT19" s="107"/>
      <c r="WKU19" s="107"/>
      <c r="WKV19" s="107"/>
      <c r="WKW19" s="107"/>
      <c r="WKX19" s="107"/>
      <c r="WKY19" s="107"/>
      <c r="WKZ19" s="107"/>
      <c r="WLA19" s="107"/>
      <c r="WLB19" s="107"/>
      <c r="WLC19" s="107"/>
      <c r="WLD19" s="107"/>
      <c r="WLE19" s="107"/>
      <c r="WLF19" s="107"/>
      <c r="WLG19" s="107"/>
      <c r="WLH19" s="107"/>
      <c r="WLI19" s="107"/>
      <c r="WLJ19" s="107"/>
      <c r="WLK19" s="107"/>
      <c r="WLL19" s="107"/>
      <c r="WLM19" s="107"/>
      <c r="WLN19" s="107"/>
      <c r="WLO19" s="107"/>
      <c r="WLP19" s="107"/>
      <c r="WLQ19" s="107"/>
      <c r="WLR19" s="107"/>
      <c r="WLS19" s="107"/>
      <c r="WLT19" s="107"/>
      <c r="WLU19" s="107"/>
      <c r="WLV19" s="107"/>
      <c r="WLW19" s="107"/>
      <c r="WLX19" s="107"/>
      <c r="WLY19" s="107"/>
      <c r="WLZ19" s="107"/>
      <c r="WMA19" s="107"/>
      <c r="WMB19" s="107"/>
      <c r="WMC19" s="107"/>
      <c r="WMD19" s="107"/>
      <c r="WME19" s="107"/>
      <c r="WMF19" s="107"/>
      <c r="WMG19" s="107"/>
      <c r="WMH19" s="107"/>
      <c r="WMI19" s="107"/>
      <c r="WMJ19" s="107"/>
      <c r="WMK19" s="107"/>
      <c r="WML19" s="107"/>
      <c r="WMM19" s="107"/>
      <c r="WMN19" s="107"/>
      <c r="WMO19" s="107"/>
      <c r="WMP19" s="107"/>
      <c r="WMQ19" s="107"/>
      <c r="WMR19" s="107"/>
      <c r="WMS19" s="107"/>
      <c r="WMT19" s="107"/>
      <c r="WMU19" s="107"/>
      <c r="WMV19" s="107"/>
      <c r="WMW19" s="107"/>
      <c r="WMX19" s="107"/>
      <c r="WMY19" s="107"/>
      <c r="WMZ19" s="107"/>
      <c r="WNA19" s="107"/>
      <c r="WNB19" s="107"/>
      <c r="WNC19" s="107"/>
      <c r="WND19" s="107"/>
      <c r="WNE19" s="107"/>
      <c r="WNF19" s="107"/>
      <c r="WNG19" s="107"/>
      <c r="WNH19" s="107"/>
      <c r="WNI19" s="107"/>
      <c r="WNJ19" s="107"/>
      <c r="WNK19" s="107"/>
      <c r="WNL19" s="107"/>
      <c r="WNM19" s="107"/>
      <c r="WNN19" s="107"/>
      <c r="WNO19" s="107"/>
      <c r="WNP19" s="107"/>
      <c r="WNQ19" s="107"/>
      <c r="WNR19" s="107"/>
      <c r="WNS19" s="107"/>
      <c r="WNT19" s="107"/>
      <c r="WNU19" s="107"/>
      <c r="WNV19" s="107"/>
      <c r="WNW19" s="107"/>
      <c r="WNX19" s="107"/>
      <c r="WNY19" s="107"/>
      <c r="WNZ19" s="107"/>
      <c r="WOA19" s="107"/>
      <c r="WOB19" s="107"/>
      <c r="WOC19" s="107"/>
      <c r="WOD19" s="107"/>
      <c r="WOE19" s="107"/>
      <c r="WOF19" s="107"/>
      <c r="WOG19" s="107"/>
      <c r="WOH19" s="107"/>
      <c r="WOI19" s="107"/>
      <c r="WOJ19" s="107"/>
      <c r="WOK19" s="107"/>
      <c r="WOL19" s="107"/>
      <c r="WOM19" s="107"/>
      <c r="WON19" s="107"/>
      <c r="WOO19" s="107"/>
      <c r="WOP19" s="107"/>
      <c r="WOQ19" s="107"/>
      <c r="WOR19" s="107"/>
      <c r="WOS19" s="107"/>
      <c r="WOT19" s="107"/>
      <c r="WOU19" s="107"/>
      <c r="WOV19" s="107"/>
      <c r="WOW19" s="107"/>
      <c r="WOX19" s="107"/>
      <c r="WOY19" s="107"/>
      <c r="WOZ19" s="107"/>
      <c r="WPA19" s="107"/>
      <c r="WPB19" s="107"/>
      <c r="WPC19" s="107"/>
      <c r="WPD19" s="107"/>
      <c r="WPE19" s="107"/>
      <c r="WPF19" s="107"/>
      <c r="WPG19" s="107"/>
      <c r="WPH19" s="107"/>
      <c r="WPI19" s="107"/>
      <c r="WPJ19" s="107"/>
      <c r="WPK19" s="107"/>
      <c r="WPL19" s="107"/>
      <c r="WPM19" s="107"/>
      <c r="WPN19" s="107"/>
      <c r="WPO19" s="107"/>
      <c r="WPP19" s="107"/>
      <c r="WPQ19" s="107"/>
      <c r="WPR19" s="107"/>
      <c r="WPS19" s="107"/>
      <c r="WPT19" s="107"/>
      <c r="WPU19" s="107"/>
      <c r="WPV19" s="107"/>
      <c r="WPW19" s="107"/>
      <c r="WPX19" s="107"/>
      <c r="WPY19" s="107"/>
      <c r="WPZ19" s="107"/>
      <c r="WQA19" s="107"/>
      <c r="WQB19" s="107"/>
      <c r="WQC19" s="107"/>
      <c r="WQD19" s="107"/>
      <c r="WQE19" s="107"/>
      <c r="WQF19" s="107"/>
      <c r="WQG19" s="107"/>
      <c r="WQH19" s="107"/>
      <c r="WQI19" s="107"/>
      <c r="WQJ19" s="107"/>
      <c r="WQK19" s="107"/>
      <c r="WQL19" s="107"/>
      <c r="WQM19" s="107"/>
      <c r="WQN19" s="107"/>
      <c r="WQO19" s="107"/>
      <c r="WQP19" s="107"/>
      <c r="WQQ19" s="107"/>
      <c r="WQR19" s="107"/>
      <c r="WQS19" s="107"/>
      <c r="WQT19" s="107"/>
      <c r="WQU19" s="107"/>
      <c r="WQV19" s="107"/>
      <c r="WQW19" s="107"/>
      <c r="WQX19" s="107"/>
      <c r="WQY19" s="107"/>
      <c r="WQZ19" s="107"/>
      <c r="WRA19" s="107"/>
      <c r="WRB19" s="107"/>
      <c r="WRC19" s="107"/>
      <c r="WRD19" s="107"/>
      <c r="WRE19" s="107"/>
      <c r="WRF19" s="107"/>
      <c r="WRG19" s="107"/>
      <c r="WRH19" s="107"/>
      <c r="WRI19" s="107"/>
      <c r="WRJ19" s="107"/>
      <c r="WRK19" s="107"/>
      <c r="WRL19" s="107"/>
      <c r="WRM19" s="107"/>
      <c r="WRN19" s="107"/>
      <c r="WRO19" s="107"/>
      <c r="WRP19" s="107"/>
      <c r="WRQ19" s="107"/>
      <c r="WRR19" s="107"/>
      <c r="WRS19" s="107"/>
      <c r="WRT19" s="107"/>
      <c r="WRU19" s="107"/>
      <c r="WRV19" s="107"/>
      <c r="WRW19" s="107"/>
      <c r="WRX19" s="107"/>
      <c r="WRY19" s="107"/>
      <c r="WRZ19" s="107"/>
      <c r="WSA19" s="107"/>
      <c r="WSB19" s="107"/>
      <c r="WSC19" s="107"/>
      <c r="WSD19" s="107"/>
      <c r="WSE19" s="107"/>
      <c r="WSF19" s="107"/>
      <c r="WSG19" s="107"/>
      <c r="WSH19" s="107"/>
      <c r="WSI19" s="107"/>
      <c r="WSJ19" s="107"/>
      <c r="WSK19" s="107"/>
      <c r="WSL19" s="107"/>
      <c r="WSM19" s="107"/>
      <c r="WSN19" s="107"/>
      <c r="WSO19" s="107"/>
      <c r="WSP19" s="107"/>
      <c r="WSQ19" s="107"/>
      <c r="WSR19" s="107"/>
      <c r="WSS19" s="107"/>
      <c r="WST19" s="107"/>
      <c r="WSU19" s="107"/>
      <c r="WSV19" s="107"/>
      <c r="WSW19" s="107"/>
      <c r="WSX19" s="107"/>
      <c r="WSY19" s="107"/>
      <c r="WSZ19" s="107"/>
      <c r="WTA19" s="107"/>
      <c r="WTB19" s="107"/>
      <c r="WTC19" s="107"/>
      <c r="WTD19" s="107"/>
      <c r="WTE19" s="107"/>
      <c r="WTF19" s="107"/>
      <c r="WTG19" s="107"/>
      <c r="WTH19" s="107"/>
      <c r="WTI19" s="107"/>
      <c r="WTJ19" s="107"/>
      <c r="WTK19" s="107"/>
      <c r="WTL19" s="107"/>
      <c r="WTM19" s="107"/>
      <c r="WTN19" s="107"/>
      <c r="WTO19" s="107"/>
      <c r="WTP19" s="107"/>
      <c r="WTQ19" s="107"/>
      <c r="WTR19" s="107"/>
      <c r="WTS19" s="107"/>
      <c r="WTT19" s="107"/>
      <c r="WTU19" s="107"/>
      <c r="WTV19" s="107"/>
      <c r="WTW19" s="107"/>
      <c r="WTX19" s="107"/>
      <c r="WTY19" s="107"/>
      <c r="WTZ19" s="107"/>
      <c r="WUA19" s="107"/>
      <c r="WUB19" s="107"/>
      <c r="WUC19" s="107"/>
      <c r="WUD19" s="107"/>
      <c r="WUE19" s="107"/>
      <c r="WUF19" s="107"/>
      <c r="WUG19" s="107"/>
      <c r="WUH19" s="107"/>
      <c r="WUI19" s="107"/>
      <c r="WUJ19" s="107"/>
      <c r="WUK19" s="107"/>
      <c r="WUL19" s="107"/>
      <c r="WUM19" s="107"/>
      <c r="WUN19" s="107"/>
      <c r="WUO19" s="107"/>
      <c r="WUP19" s="107"/>
      <c r="WUQ19" s="107"/>
      <c r="WUR19" s="107"/>
      <c r="WUS19" s="107"/>
      <c r="WUT19" s="107"/>
      <c r="WUU19" s="107"/>
      <c r="WUV19" s="107"/>
      <c r="WUW19" s="107"/>
      <c r="WUX19" s="107"/>
      <c r="WUY19" s="107"/>
      <c r="WUZ19" s="107"/>
      <c r="WVA19" s="107"/>
      <c r="WVB19" s="107"/>
      <c r="WVC19" s="107"/>
      <c r="WVD19" s="107"/>
      <c r="WVE19" s="107"/>
      <c r="WVF19" s="107"/>
      <c r="WVG19" s="107"/>
      <c r="WVH19" s="107"/>
      <c r="WVI19" s="107"/>
      <c r="WVJ19" s="107"/>
      <c r="WVK19" s="107"/>
      <c r="WVL19" s="107"/>
      <c r="WVM19" s="107"/>
      <c r="WVN19" s="107"/>
      <c r="WVO19" s="107"/>
      <c r="WVP19" s="107"/>
      <c r="WVQ19" s="107"/>
      <c r="WVR19" s="107"/>
      <c r="WVS19" s="107"/>
      <c r="WVT19" s="107"/>
      <c r="WVU19" s="107"/>
      <c r="WVV19" s="107"/>
      <c r="WVW19" s="107"/>
      <c r="WVX19" s="107"/>
      <c r="WVY19" s="107"/>
      <c r="WVZ19" s="107"/>
      <c r="WWA19" s="107"/>
      <c r="WWB19" s="107"/>
      <c r="WWC19" s="107"/>
      <c r="WWD19" s="107"/>
      <c r="WWE19" s="107"/>
      <c r="WWF19" s="107"/>
      <c r="WWG19" s="107"/>
      <c r="WWH19" s="107"/>
      <c r="WWI19" s="107"/>
      <c r="WWJ19" s="107"/>
      <c r="WWK19" s="107"/>
      <c r="WWL19" s="107"/>
      <c r="WWM19" s="107"/>
      <c r="WWN19" s="107"/>
      <c r="WWO19" s="107"/>
      <c r="WWP19" s="107"/>
      <c r="WWQ19" s="107"/>
      <c r="WWR19" s="107"/>
      <c r="WWS19" s="107"/>
      <c r="WWT19" s="107"/>
      <c r="WWU19" s="107"/>
      <c r="WWV19" s="107"/>
      <c r="WWW19" s="107"/>
      <c r="WWX19" s="107"/>
      <c r="WWY19" s="107"/>
      <c r="WWZ19" s="107"/>
      <c r="WXA19" s="107"/>
      <c r="WXB19" s="107"/>
      <c r="WXC19" s="107"/>
      <c r="WXD19" s="107"/>
      <c r="WXE19" s="107"/>
      <c r="WXF19" s="107"/>
      <c r="WXG19" s="107"/>
      <c r="WXH19" s="107"/>
      <c r="WXI19" s="107"/>
      <c r="WXJ19" s="107"/>
      <c r="WXK19" s="107"/>
      <c r="WXL19" s="107"/>
      <c r="WXM19" s="107"/>
      <c r="WXN19" s="107"/>
      <c r="WXO19" s="107"/>
      <c r="WXP19" s="107"/>
      <c r="WXQ19" s="107"/>
      <c r="WXR19" s="107"/>
      <c r="WXS19" s="107"/>
      <c r="WXT19" s="107"/>
      <c r="WXU19" s="107"/>
      <c r="WXV19" s="107"/>
      <c r="WXW19" s="107"/>
      <c r="WXX19" s="107"/>
      <c r="WXY19" s="107"/>
      <c r="WXZ19" s="107"/>
      <c r="WYA19" s="107"/>
      <c r="WYB19" s="107"/>
      <c r="WYC19" s="107"/>
      <c r="WYD19" s="107"/>
      <c r="WYE19" s="107"/>
      <c r="WYF19" s="107"/>
      <c r="WYG19" s="107"/>
      <c r="WYH19" s="107"/>
      <c r="WYI19" s="107"/>
      <c r="WYJ19" s="107"/>
      <c r="WYK19" s="107"/>
      <c r="WYL19" s="107"/>
      <c r="WYM19" s="107"/>
      <c r="WYN19" s="107"/>
      <c r="WYO19" s="107"/>
      <c r="WYP19" s="107"/>
      <c r="WYQ19" s="107"/>
      <c r="WYR19" s="107"/>
      <c r="WYS19" s="107"/>
      <c r="WYT19" s="107"/>
      <c r="WYU19" s="107"/>
      <c r="WYV19" s="107"/>
      <c r="WYW19" s="107"/>
      <c r="WYX19" s="107"/>
      <c r="WYY19" s="107"/>
      <c r="WYZ19" s="107"/>
      <c r="WZA19" s="107"/>
      <c r="WZB19" s="107"/>
      <c r="WZC19" s="107"/>
      <c r="WZD19" s="107"/>
      <c r="WZE19" s="107"/>
      <c r="WZF19" s="107"/>
      <c r="WZG19" s="107"/>
      <c r="WZH19" s="107"/>
      <c r="WZI19" s="107"/>
      <c r="WZJ19" s="107"/>
      <c r="WZK19" s="107"/>
      <c r="WZL19" s="107"/>
      <c r="WZM19" s="107"/>
      <c r="WZN19" s="107"/>
      <c r="WZO19" s="107"/>
      <c r="WZP19" s="107"/>
      <c r="WZQ19" s="107"/>
      <c r="WZR19" s="107"/>
      <c r="WZS19" s="107"/>
      <c r="WZT19" s="107"/>
      <c r="WZU19" s="107"/>
      <c r="WZV19" s="107"/>
      <c r="WZW19" s="107"/>
      <c r="WZX19" s="107"/>
      <c r="WZY19" s="107"/>
      <c r="WZZ19" s="107"/>
      <c r="XAA19" s="107"/>
      <c r="XAB19" s="107"/>
      <c r="XAC19" s="107"/>
      <c r="XAD19" s="107"/>
      <c r="XAE19" s="107"/>
      <c r="XAF19" s="107"/>
      <c r="XAG19" s="107"/>
      <c r="XAH19" s="107"/>
      <c r="XAI19" s="107"/>
      <c r="XAJ19" s="107"/>
      <c r="XAK19" s="107"/>
      <c r="XAL19" s="107"/>
      <c r="XAM19" s="107"/>
      <c r="XAN19" s="107"/>
      <c r="XAO19" s="107"/>
      <c r="XAP19" s="107"/>
      <c r="XAQ19" s="107"/>
      <c r="XAR19" s="107"/>
      <c r="XAS19" s="107"/>
      <c r="XAT19" s="107"/>
      <c r="XAU19" s="107"/>
      <c r="XAV19" s="107"/>
      <c r="XAW19" s="107"/>
      <c r="XAX19" s="107"/>
      <c r="XAY19" s="107"/>
      <c r="XAZ19" s="107"/>
      <c r="XBA19" s="107"/>
      <c r="XBB19" s="107"/>
      <c r="XBC19" s="107"/>
      <c r="XBD19" s="107"/>
      <c r="XBE19" s="107"/>
      <c r="XBF19" s="107"/>
      <c r="XBG19" s="107"/>
      <c r="XBH19" s="107"/>
      <c r="XBI19" s="107"/>
      <c r="XBJ19" s="107"/>
      <c r="XBK19" s="107"/>
      <c r="XBL19" s="107"/>
      <c r="XBM19" s="107"/>
      <c r="XBN19" s="107"/>
      <c r="XBO19" s="107"/>
      <c r="XBP19" s="107"/>
      <c r="XBQ19" s="107"/>
      <c r="XBR19" s="107"/>
      <c r="XBS19" s="107"/>
      <c r="XBT19" s="107"/>
      <c r="XBU19" s="107"/>
      <c r="XBV19" s="107"/>
      <c r="XBW19" s="107"/>
      <c r="XBX19" s="107"/>
      <c r="XBY19" s="107"/>
      <c r="XBZ19" s="107"/>
      <c r="XCA19" s="107"/>
      <c r="XCB19" s="107"/>
      <c r="XCC19" s="107"/>
      <c r="XCD19" s="107"/>
      <c r="XCE19" s="107"/>
      <c r="XCF19" s="107"/>
      <c r="XCG19" s="107"/>
      <c r="XCH19" s="107"/>
      <c r="XCI19" s="107"/>
      <c r="XCJ19" s="107"/>
      <c r="XCK19" s="107"/>
      <c r="XCL19" s="107"/>
      <c r="XCM19" s="107"/>
      <c r="XCN19" s="107"/>
      <c r="XCO19" s="107"/>
      <c r="XCP19" s="107"/>
      <c r="XCQ19" s="107"/>
      <c r="XCR19" s="107"/>
      <c r="XCS19" s="107"/>
      <c r="XCT19" s="107"/>
      <c r="XCU19" s="107"/>
      <c r="XCV19" s="107"/>
      <c r="XCW19" s="107"/>
      <c r="XCX19" s="107"/>
      <c r="XCY19" s="107"/>
      <c r="XCZ19" s="107"/>
      <c r="XDA19" s="107"/>
      <c r="XDB19" s="107"/>
      <c r="XDC19" s="107"/>
      <c r="XDD19" s="107"/>
      <c r="XDE19" s="107"/>
      <c r="XDF19" s="107"/>
      <c r="XDG19" s="107"/>
      <c r="XDH19" s="107"/>
      <c r="XDI19" s="107"/>
      <c r="XDJ19" s="107"/>
      <c r="XDK19" s="107"/>
      <c r="XDL19" s="107"/>
      <c r="XDM19" s="107"/>
      <c r="XDN19" s="107"/>
      <c r="XDO19" s="107"/>
      <c r="XDP19" s="107"/>
      <c r="XDQ19" s="107"/>
      <c r="XDR19" s="107"/>
      <c r="XDS19" s="107"/>
      <c r="XDT19" s="107"/>
      <c r="XDU19" s="107"/>
      <c r="XDV19" s="107"/>
      <c r="XDW19" s="107"/>
      <c r="XDX19" s="107"/>
      <c r="XDY19" s="107"/>
      <c r="XDZ19" s="107"/>
    </row>
    <row r="20" ht="20" customHeight="1" spans="1:10">
      <c r="A20" s="71" t="s">
        <v>329</v>
      </c>
      <c r="B20" s="60">
        <v>700</v>
      </c>
      <c r="C20" s="60">
        <f t="shared" ref="C20:I20" si="3">SUM(C21:C22)</f>
        <v>1100</v>
      </c>
      <c r="D20" s="60">
        <f t="shared" si="3"/>
        <v>1100</v>
      </c>
      <c r="E20" s="86">
        <f t="shared" ref="E20:E38" si="4">D20/C20</f>
        <v>1</v>
      </c>
      <c r="F20" s="135">
        <f t="shared" si="3"/>
        <v>700</v>
      </c>
      <c r="G20" s="135">
        <f t="shared" si="3"/>
        <v>925</v>
      </c>
      <c r="H20" s="60">
        <f t="shared" si="3"/>
        <v>230</v>
      </c>
      <c r="I20" s="60">
        <f t="shared" si="3"/>
        <v>930</v>
      </c>
      <c r="J20" s="119"/>
    </row>
    <row r="21" ht="30" customHeight="1" spans="1:10">
      <c r="A21" s="24" t="s">
        <v>330</v>
      </c>
      <c r="B21" s="60">
        <v>200</v>
      </c>
      <c r="C21" s="60">
        <v>200</v>
      </c>
      <c r="D21" s="60">
        <v>200</v>
      </c>
      <c r="E21" s="86">
        <f t="shared" si="4"/>
        <v>1</v>
      </c>
      <c r="F21" s="135">
        <v>200</v>
      </c>
      <c r="G21" s="135">
        <v>10</v>
      </c>
      <c r="H21" s="60">
        <v>-190</v>
      </c>
      <c r="I21" s="90">
        <f t="shared" si="2"/>
        <v>10</v>
      </c>
      <c r="J21" s="119" t="s">
        <v>331</v>
      </c>
    </row>
    <row r="22" ht="20" customHeight="1" spans="1:10">
      <c r="A22" s="67" t="s">
        <v>332</v>
      </c>
      <c r="B22" s="60">
        <v>500</v>
      </c>
      <c r="C22" s="60">
        <v>900</v>
      </c>
      <c r="D22" s="60">
        <v>900</v>
      </c>
      <c r="E22" s="86">
        <f t="shared" si="4"/>
        <v>1</v>
      </c>
      <c r="F22" s="135">
        <v>500</v>
      </c>
      <c r="G22" s="135">
        <v>915</v>
      </c>
      <c r="H22" s="60">
        <v>420</v>
      </c>
      <c r="I22" s="90">
        <f t="shared" si="2"/>
        <v>920</v>
      </c>
      <c r="J22" s="119" t="s">
        <v>333</v>
      </c>
    </row>
    <row r="23" ht="20" customHeight="1" spans="1:10">
      <c r="A23" s="71" t="s">
        <v>334</v>
      </c>
      <c r="B23" s="60">
        <v>200</v>
      </c>
      <c r="C23" s="60">
        <v>200</v>
      </c>
      <c r="D23" s="60">
        <v>200</v>
      </c>
      <c r="E23" s="86">
        <f t="shared" si="4"/>
        <v>1</v>
      </c>
      <c r="F23" s="135">
        <v>200</v>
      </c>
      <c r="G23" s="135">
        <v>0</v>
      </c>
      <c r="H23" s="60">
        <v>-200</v>
      </c>
      <c r="I23" s="90">
        <f t="shared" si="2"/>
        <v>0</v>
      </c>
      <c r="J23" s="119" t="s">
        <v>335</v>
      </c>
    </row>
    <row r="24" ht="20" customHeight="1" spans="1:10">
      <c r="A24" s="71" t="s">
        <v>336</v>
      </c>
      <c r="B24" s="60">
        <v>1500</v>
      </c>
      <c r="C24" s="60">
        <v>2000</v>
      </c>
      <c r="D24" s="60">
        <v>2000</v>
      </c>
      <c r="E24" s="86">
        <f t="shared" si="4"/>
        <v>1</v>
      </c>
      <c r="F24" s="135">
        <v>1500</v>
      </c>
      <c r="G24" s="135">
        <v>1213</v>
      </c>
      <c r="H24" s="60">
        <v>-200</v>
      </c>
      <c r="I24" s="90">
        <f t="shared" si="2"/>
        <v>1300</v>
      </c>
      <c r="J24" s="119" t="s">
        <v>337</v>
      </c>
    </row>
    <row r="25" ht="20" customHeight="1" spans="1:10">
      <c r="A25" s="117" t="s">
        <v>338</v>
      </c>
      <c r="B25" s="60">
        <v>200</v>
      </c>
      <c r="C25" s="60">
        <v>200</v>
      </c>
      <c r="D25" s="60">
        <v>200</v>
      </c>
      <c r="E25" s="86">
        <f t="shared" si="4"/>
        <v>1</v>
      </c>
      <c r="F25" s="135">
        <v>100</v>
      </c>
      <c r="G25" s="135">
        <v>0</v>
      </c>
      <c r="H25" s="60">
        <v>-100</v>
      </c>
      <c r="I25" s="90">
        <f t="shared" si="2"/>
        <v>0</v>
      </c>
      <c r="J25" s="119"/>
    </row>
    <row r="26" ht="20" customHeight="1" spans="1:10">
      <c r="A26" s="117" t="s">
        <v>339</v>
      </c>
      <c r="B26" s="60">
        <v>200</v>
      </c>
      <c r="C26" s="60">
        <v>300</v>
      </c>
      <c r="D26" s="60">
        <v>294</v>
      </c>
      <c r="E26" s="86">
        <f t="shared" si="4"/>
        <v>0.98</v>
      </c>
      <c r="F26" s="135">
        <v>500</v>
      </c>
      <c r="G26" s="135">
        <v>521</v>
      </c>
      <c r="H26" s="60">
        <v>25</v>
      </c>
      <c r="I26" s="90">
        <f t="shared" si="2"/>
        <v>525</v>
      </c>
      <c r="J26" s="119" t="s">
        <v>340</v>
      </c>
    </row>
    <row r="27" ht="20" customHeight="1" spans="1:10">
      <c r="A27" s="71" t="s">
        <v>341</v>
      </c>
      <c r="B27" s="60">
        <v>1000</v>
      </c>
      <c r="C27" s="60">
        <v>1100</v>
      </c>
      <c r="D27" s="60">
        <v>1100</v>
      </c>
      <c r="E27" s="86">
        <f t="shared" si="4"/>
        <v>1</v>
      </c>
      <c r="F27" s="135">
        <v>1000</v>
      </c>
      <c r="G27" s="135">
        <v>1138</v>
      </c>
      <c r="H27" s="60">
        <v>150</v>
      </c>
      <c r="I27" s="90">
        <f t="shared" si="2"/>
        <v>1150</v>
      </c>
      <c r="J27" s="119"/>
    </row>
    <row r="28" ht="20" customHeight="1" spans="1:10">
      <c r="A28" s="117" t="s">
        <v>342</v>
      </c>
      <c r="B28" s="60">
        <v>1150</v>
      </c>
      <c r="C28" s="60">
        <f t="shared" ref="C28:H28" si="5">SUM(C29:C30)</f>
        <v>1650</v>
      </c>
      <c r="D28" s="60">
        <f t="shared" si="5"/>
        <v>1651</v>
      </c>
      <c r="E28" s="86">
        <f t="shared" si="4"/>
        <v>1.00060606060606</v>
      </c>
      <c r="F28" s="135">
        <f t="shared" si="5"/>
        <v>1150</v>
      </c>
      <c r="G28" s="135">
        <f t="shared" si="5"/>
        <v>3136</v>
      </c>
      <c r="H28" s="60">
        <f t="shared" si="5"/>
        <v>2050</v>
      </c>
      <c r="I28" s="90">
        <f t="shared" si="2"/>
        <v>3200</v>
      </c>
      <c r="J28" s="119"/>
    </row>
    <row r="29" ht="20" customHeight="1" spans="1:10">
      <c r="A29" s="24" t="s">
        <v>343</v>
      </c>
      <c r="B29" s="60">
        <v>500</v>
      </c>
      <c r="C29" s="60">
        <v>500</v>
      </c>
      <c r="D29" s="60">
        <v>500</v>
      </c>
      <c r="E29" s="86">
        <f t="shared" si="4"/>
        <v>1</v>
      </c>
      <c r="F29" s="135">
        <v>500</v>
      </c>
      <c r="G29" s="135">
        <v>1058</v>
      </c>
      <c r="H29" s="60">
        <v>600</v>
      </c>
      <c r="I29" s="90">
        <f t="shared" si="2"/>
        <v>1100</v>
      </c>
      <c r="J29" s="119"/>
    </row>
    <row r="30" ht="20" customHeight="1" spans="1:10">
      <c r="A30" s="24" t="s">
        <v>344</v>
      </c>
      <c r="B30" s="60">
        <v>650</v>
      </c>
      <c r="C30" s="60">
        <v>1150</v>
      </c>
      <c r="D30" s="60">
        <v>1151</v>
      </c>
      <c r="E30" s="86">
        <f t="shared" si="4"/>
        <v>1.00086956521739</v>
      </c>
      <c r="F30" s="135">
        <v>650</v>
      </c>
      <c r="G30" s="135">
        <v>2078</v>
      </c>
      <c r="H30" s="60">
        <v>1450</v>
      </c>
      <c r="I30" s="90">
        <f t="shared" si="2"/>
        <v>2100</v>
      </c>
      <c r="J30" s="119"/>
    </row>
    <row r="31" ht="30" customHeight="1" spans="1:10">
      <c r="A31" s="117" t="s">
        <v>345</v>
      </c>
      <c r="B31" s="60">
        <v>450</v>
      </c>
      <c r="C31" s="60">
        <v>1250</v>
      </c>
      <c r="D31" s="60">
        <v>1250</v>
      </c>
      <c r="E31" s="86">
        <f t="shared" si="4"/>
        <v>1</v>
      </c>
      <c r="F31" s="135">
        <f>570+1000+340+500</f>
        <v>2410</v>
      </c>
      <c r="G31" s="135">
        <v>4193</v>
      </c>
      <c r="H31" s="60">
        <v>1800</v>
      </c>
      <c r="I31" s="90">
        <f t="shared" si="2"/>
        <v>4210</v>
      </c>
      <c r="J31" s="119" t="s">
        <v>346</v>
      </c>
    </row>
    <row r="32" ht="27" customHeight="1" spans="1:10">
      <c r="A32" s="117" t="s">
        <v>347</v>
      </c>
      <c r="B32" s="60">
        <v>500</v>
      </c>
      <c r="C32" s="60">
        <v>500</v>
      </c>
      <c r="D32" s="60">
        <v>500</v>
      </c>
      <c r="E32" s="86">
        <f t="shared" si="4"/>
        <v>1</v>
      </c>
      <c r="F32" s="135">
        <v>500</v>
      </c>
      <c r="G32" s="135">
        <v>466</v>
      </c>
      <c r="H32" s="60"/>
      <c r="I32" s="90">
        <f t="shared" si="2"/>
        <v>500</v>
      </c>
      <c r="J32" s="119" t="s">
        <v>348</v>
      </c>
    </row>
    <row r="33" s="129" customFormat="1" ht="20" customHeight="1" spans="1:16354">
      <c r="A33" s="117" t="s">
        <v>349</v>
      </c>
      <c r="B33" s="60">
        <v>480</v>
      </c>
      <c r="C33" s="60">
        <v>2030</v>
      </c>
      <c r="D33" s="60">
        <v>2030</v>
      </c>
      <c r="E33" s="86">
        <f t="shared" si="4"/>
        <v>1</v>
      </c>
      <c r="F33" s="135"/>
      <c r="G33" s="135"/>
      <c r="H33" s="60">
        <v>3050</v>
      </c>
      <c r="I33" s="90">
        <f t="shared" si="2"/>
        <v>3050</v>
      </c>
      <c r="J33" s="119"/>
      <c r="K33" s="107"/>
      <c r="L33" s="107"/>
      <c r="M33" s="107"/>
      <c r="N33" s="107"/>
      <c r="O33" s="107"/>
      <c r="P33" s="107"/>
      <c r="Q33" s="107"/>
      <c r="R33" s="107"/>
      <c r="S33" s="107"/>
      <c r="T33" s="107"/>
      <c r="U33" s="107"/>
      <c r="V33" s="107"/>
      <c r="W33" s="107"/>
      <c r="X33" s="107"/>
      <c r="Y33" s="107"/>
      <c r="Z33" s="107"/>
      <c r="AA33" s="107"/>
      <c r="AB33" s="107"/>
      <c r="AC33" s="107"/>
      <c r="AD33" s="107"/>
      <c r="AE33" s="107"/>
      <c r="AF33" s="107"/>
      <c r="AG33" s="107"/>
      <c r="AH33" s="107"/>
      <c r="AI33" s="107"/>
      <c r="AJ33" s="107"/>
      <c r="AK33" s="107"/>
      <c r="AL33" s="107"/>
      <c r="AM33" s="107"/>
      <c r="AN33" s="107"/>
      <c r="AO33" s="107"/>
      <c r="AP33" s="107"/>
      <c r="AQ33" s="107"/>
      <c r="AR33" s="107"/>
      <c r="AS33" s="107"/>
      <c r="AT33" s="107"/>
      <c r="AU33" s="107"/>
      <c r="AV33" s="107"/>
      <c r="AW33" s="107"/>
      <c r="AX33" s="107"/>
      <c r="AY33" s="107"/>
      <c r="AZ33" s="107"/>
      <c r="BA33" s="107"/>
      <c r="BB33" s="107"/>
      <c r="BC33" s="107"/>
      <c r="BD33" s="107"/>
      <c r="BE33" s="107"/>
      <c r="BF33" s="107"/>
      <c r="BG33" s="107"/>
      <c r="BH33" s="107"/>
      <c r="BI33" s="107"/>
      <c r="BJ33" s="107"/>
      <c r="BK33" s="107"/>
      <c r="BL33" s="107"/>
      <c r="BM33" s="107"/>
      <c r="BN33" s="107"/>
      <c r="BO33" s="107"/>
      <c r="BP33" s="107"/>
      <c r="BQ33" s="107"/>
      <c r="BR33" s="107"/>
      <c r="BS33" s="107"/>
      <c r="BT33" s="107"/>
      <c r="BU33" s="107"/>
      <c r="BV33" s="107"/>
      <c r="BW33" s="107"/>
      <c r="BX33" s="107"/>
      <c r="BY33" s="107"/>
      <c r="BZ33" s="107"/>
      <c r="CA33" s="107"/>
      <c r="CB33" s="107"/>
      <c r="CC33" s="107"/>
      <c r="CD33" s="107"/>
      <c r="CE33" s="107"/>
      <c r="CF33" s="107"/>
      <c r="CG33" s="107"/>
      <c r="CH33" s="107"/>
      <c r="CI33" s="107"/>
      <c r="CJ33" s="107"/>
      <c r="CK33" s="107"/>
      <c r="CL33" s="107"/>
      <c r="CM33" s="107"/>
      <c r="CN33" s="107"/>
      <c r="CO33" s="107"/>
      <c r="CP33" s="107"/>
      <c r="CQ33" s="107"/>
      <c r="CR33" s="107"/>
      <c r="CS33" s="107"/>
      <c r="CT33" s="107"/>
      <c r="CU33" s="107"/>
      <c r="CV33" s="107"/>
      <c r="CW33" s="107"/>
      <c r="CX33" s="107"/>
      <c r="CY33" s="107"/>
      <c r="CZ33" s="107"/>
      <c r="DA33" s="107"/>
      <c r="DB33" s="107"/>
      <c r="DC33" s="107"/>
      <c r="DD33" s="107"/>
      <c r="DE33" s="107"/>
      <c r="DF33" s="107"/>
      <c r="DG33" s="107"/>
      <c r="DH33" s="107"/>
      <c r="DI33" s="107"/>
      <c r="DJ33" s="107"/>
      <c r="DK33" s="107"/>
      <c r="DL33" s="107"/>
      <c r="DM33" s="107"/>
      <c r="DN33" s="107"/>
      <c r="DO33" s="107"/>
      <c r="DP33" s="107"/>
      <c r="DQ33" s="107"/>
      <c r="DR33" s="107"/>
      <c r="DS33" s="107"/>
      <c r="DT33" s="107"/>
      <c r="DU33" s="107"/>
      <c r="DV33" s="107"/>
      <c r="DW33" s="107"/>
      <c r="DX33" s="107"/>
      <c r="DY33" s="107"/>
      <c r="DZ33" s="107"/>
      <c r="EA33" s="107"/>
      <c r="EB33" s="107"/>
      <c r="EC33" s="107"/>
      <c r="ED33" s="107"/>
      <c r="EE33" s="107"/>
      <c r="EF33" s="107"/>
      <c r="EG33" s="107"/>
      <c r="EH33" s="107"/>
      <c r="EI33" s="107"/>
      <c r="EJ33" s="107"/>
      <c r="EK33" s="107"/>
      <c r="EL33" s="107"/>
      <c r="EM33" s="107"/>
      <c r="EN33" s="107"/>
      <c r="EO33" s="107"/>
      <c r="EP33" s="107"/>
      <c r="EQ33" s="107"/>
      <c r="ER33" s="107"/>
      <c r="ES33" s="107"/>
      <c r="ET33" s="107"/>
      <c r="EU33" s="107"/>
      <c r="EV33" s="107"/>
      <c r="EW33" s="107"/>
      <c r="EX33" s="107"/>
      <c r="EY33" s="107"/>
      <c r="EZ33" s="107"/>
      <c r="FA33" s="107"/>
      <c r="FB33" s="107"/>
      <c r="FC33" s="107"/>
      <c r="FD33" s="107"/>
      <c r="FE33" s="107"/>
      <c r="FF33" s="107"/>
      <c r="FG33" s="107"/>
      <c r="FH33" s="107"/>
      <c r="FI33" s="107"/>
      <c r="FJ33" s="107"/>
      <c r="FK33" s="107"/>
      <c r="FL33" s="107"/>
      <c r="FM33" s="107"/>
      <c r="FN33" s="107"/>
      <c r="FO33" s="107"/>
      <c r="FP33" s="107"/>
      <c r="FQ33" s="107"/>
      <c r="FR33" s="107"/>
      <c r="FS33" s="107"/>
      <c r="FT33" s="107"/>
      <c r="FU33" s="107"/>
      <c r="FV33" s="107"/>
      <c r="FW33" s="107"/>
      <c r="FX33" s="107"/>
      <c r="FY33" s="107"/>
      <c r="FZ33" s="107"/>
      <c r="GA33" s="107"/>
      <c r="GB33" s="107"/>
      <c r="GC33" s="107"/>
      <c r="GD33" s="107"/>
      <c r="GE33" s="107"/>
      <c r="GF33" s="107"/>
      <c r="GG33" s="107"/>
      <c r="GH33" s="107"/>
      <c r="GI33" s="107"/>
      <c r="GJ33" s="107"/>
      <c r="GK33" s="107"/>
      <c r="GL33" s="107"/>
      <c r="GM33" s="107"/>
      <c r="GN33" s="107"/>
      <c r="GO33" s="107"/>
      <c r="GP33" s="107"/>
      <c r="GQ33" s="107"/>
      <c r="GR33" s="107"/>
      <c r="GS33" s="107"/>
      <c r="GT33" s="107"/>
      <c r="GU33" s="107"/>
      <c r="GV33" s="107"/>
      <c r="GW33" s="107"/>
      <c r="GX33" s="107"/>
      <c r="GY33" s="107"/>
      <c r="GZ33" s="107"/>
      <c r="HA33" s="107"/>
      <c r="HB33" s="107"/>
      <c r="HC33" s="107"/>
      <c r="HD33" s="107"/>
      <c r="HE33" s="107"/>
      <c r="HF33" s="107"/>
      <c r="HG33" s="107"/>
      <c r="HH33" s="107"/>
      <c r="HI33" s="107"/>
      <c r="HJ33" s="107"/>
      <c r="HK33" s="107"/>
      <c r="HL33" s="107"/>
      <c r="HM33" s="107"/>
      <c r="HN33" s="107"/>
      <c r="HO33" s="107"/>
      <c r="HP33" s="107"/>
      <c r="HQ33" s="107"/>
      <c r="HR33" s="107"/>
      <c r="HS33" s="107"/>
      <c r="HT33" s="107"/>
      <c r="HU33" s="107"/>
      <c r="HV33" s="107"/>
      <c r="HW33" s="107"/>
      <c r="HX33" s="107"/>
      <c r="HY33" s="107"/>
      <c r="HZ33" s="107"/>
      <c r="IA33" s="107"/>
      <c r="IB33" s="107"/>
      <c r="IC33" s="107"/>
      <c r="ID33" s="107"/>
      <c r="IE33" s="107"/>
      <c r="IF33" s="107"/>
      <c r="IG33" s="107"/>
      <c r="IH33" s="107"/>
      <c r="II33" s="107"/>
      <c r="IJ33" s="107"/>
      <c r="IK33" s="107"/>
      <c r="IL33" s="107"/>
      <c r="IM33" s="107"/>
      <c r="IN33" s="107"/>
      <c r="IO33" s="107"/>
      <c r="IP33" s="107"/>
      <c r="IQ33" s="107"/>
      <c r="IR33" s="107"/>
      <c r="IS33" s="107"/>
      <c r="IT33" s="107"/>
      <c r="IU33" s="107"/>
      <c r="IV33" s="107"/>
      <c r="IW33" s="107"/>
      <c r="IX33" s="107"/>
      <c r="IY33" s="107"/>
      <c r="IZ33" s="107"/>
      <c r="JA33" s="107"/>
      <c r="JB33" s="107"/>
      <c r="JC33" s="107"/>
      <c r="JD33" s="107"/>
      <c r="JE33" s="107"/>
      <c r="JF33" s="107"/>
      <c r="JG33" s="107"/>
      <c r="JH33" s="107"/>
      <c r="JI33" s="107"/>
      <c r="JJ33" s="107"/>
      <c r="JK33" s="107"/>
      <c r="JL33" s="107"/>
      <c r="JM33" s="107"/>
      <c r="JN33" s="107"/>
      <c r="JO33" s="107"/>
      <c r="JP33" s="107"/>
      <c r="JQ33" s="107"/>
      <c r="JR33" s="107"/>
      <c r="JS33" s="107"/>
      <c r="JT33" s="107"/>
      <c r="JU33" s="107"/>
      <c r="JV33" s="107"/>
      <c r="JW33" s="107"/>
      <c r="JX33" s="107"/>
      <c r="JY33" s="107"/>
      <c r="JZ33" s="107"/>
      <c r="KA33" s="107"/>
      <c r="KB33" s="107"/>
      <c r="KC33" s="107"/>
      <c r="KD33" s="107"/>
      <c r="KE33" s="107"/>
      <c r="KF33" s="107"/>
      <c r="KG33" s="107"/>
      <c r="KH33" s="107"/>
      <c r="KI33" s="107"/>
      <c r="KJ33" s="107"/>
      <c r="KK33" s="107"/>
      <c r="KL33" s="107"/>
      <c r="KM33" s="107"/>
      <c r="KN33" s="107"/>
      <c r="KO33" s="107"/>
      <c r="KP33" s="107"/>
      <c r="KQ33" s="107"/>
      <c r="KR33" s="107"/>
      <c r="KS33" s="107"/>
      <c r="KT33" s="107"/>
      <c r="KU33" s="107"/>
      <c r="KV33" s="107"/>
      <c r="KW33" s="107"/>
      <c r="KX33" s="107"/>
      <c r="KY33" s="107"/>
      <c r="KZ33" s="107"/>
      <c r="LA33" s="107"/>
      <c r="LB33" s="107"/>
      <c r="LC33" s="107"/>
      <c r="LD33" s="107"/>
      <c r="LE33" s="107"/>
      <c r="LF33" s="107"/>
      <c r="LG33" s="107"/>
      <c r="LH33" s="107"/>
      <c r="LI33" s="107"/>
      <c r="LJ33" s="107"/>
      <c r="LK33" s="107"/>
      <c r="LL33" s="107"/>
      <c r="LM33" s="107"/>
      <c r="LN33" s="107"/>
      <c r="LO33" s="107"/>
      <c r="LP33" s="107"/>
      <c r="LQ33" s="107"/>
      <c r="LR33" s="107"/>
      <c r="LS33" s="107"/>
      <c r="LT33" s="107"/>
      <c r="LU33" s="107"/>
      <c r="LV33" s="107"/>
      <c r="LW33" s="107"/>
      <c r="LX33" s="107"/>
      <c r="LY33" s="107"/>
      <c r="LZ33" s="107"/>
      <c r="MA33" s="107"/>
      <c r="MB33" s="107"/>
      <c r="MC33" s="107"/>
      <c r="MD33" s="107"/>
      <c r="ME33" s="107"/>
      <c r="MF33" s="107"/>
      <c r="MG33" s="107"/>
      <c r="MH33" s="107"/>
      <c r="MI33" s="107"/>
      <c r="MJ33" s="107"/>
      <c r="MK33" s="107"/>
      <c r="ML33" s="107"/>
      <c r="MM33" s="107"/>
      <c r="MN33" s="107"/>
      <c r="MO33" s="107"/>
      <c r="MP33" s="107"/>
      <c r="MQ33" s="107"/>
      <c r="MR33" s="107"/>
      <c r="MS33" s="107"/>
      <c r="MT33" s="107"/>
      <c r="MU33" s="107"/>
      <c r="MV33" s="107"/>
      <c r="MW33" s="107"/>
      <c r="MX33" s="107"/>
      <c r="MY33" s="107"/>
      <c r="MZ33" s="107"/>
      <c r="NA33" s="107"/>
      <c r="NB33" s="107"/>
      <c r="NC33" s="107"/>
      <c r="ND33" s="107"/>
      <c r="NE33" s="107"/>
      <c r="NF33" s="107"/>
      <c r="NG33" s="107"/>
      <c r="NH33" s="107"/>
      <c r="NI33" s="107"/>
      <c r="NJ33" s="107"/>
      <c r="NK33" s="107"/>
      <c r="NL33" s="107"/>
      <c r="NM33" s="107"/>
      <c r="NN33" s="107"/>
      <c r="NO33" s="107"/>
      <c r="NP33" s="107"/>
      <c r="NQ33" s="107"/>
      <c r="NR33" s="107"/>
      <c r="NS33" s="107"/>
      <c r="NT33" s="107"/>
      <c r="NU33" s="107"/>
      <c r="NV33" s="107"/>
      <c r="NW33" s="107"/>
      <c r="NX33" s="107"/>
      <c r="NY33" s="107"/>
      <c r="NZ33" s="107"/>
      <c r="OA33" s="107"/>
      <c r="OB33" s="107"/>
      <c r="OC33" s="107"/>
      <c r="OD33" s="107"/>
      <c r="OE33" s="107"/>
      <c r="OF33" s="107"/>
      <c r="OG33" s="107"/>
      <c r="OH33" s="107"/>
      <c r="OI33" s="107"/>
      <c r="OJ33" s="107"/>
      <c r="OK33" s="107"/>
      <c r="OL33" s="107"/>
      <c r="OM33" s="107"/>
      <c r="ON33" s="107"/>
      <c r="OO33" s="107"/>
      <c r="OP33" s="107"/>
      <c r="OQ33" s="107"/>
      <c r="OR33" s="107"/>
      <c r="OS33" s="107"/>
      <c r="OT33" s="107"/>
      <c r="OU33" s="107"/>
      <c r="OV33" s="107"/>
      <c r="OW33" s="107"/>
      <c r="OX33" s="107"/>
      <c r="OY33" s="107"/>
      <c r="OZ33" s="107"/>
      <c r="PA33" s="107"/>
      <c r="PB33" s="107"/>
      <c r="PC33" s="107"/>
      <c r="PD33" s="107"/>
      <c r="PE33" s="107"/>
      <c r="PF33" s="107"/>
      <c r="PG33" s="107"/>
      <c r="PH33" s="107"/>
      <c r="PI33" s="107"/>
      <c r="PJ33" s="107"/>
      <c r="PK33" s="107"/>
      <c r="PL33" s="107"/>
      <c r="PM33" s="107"/>
      <c r="PN33" s="107"/>
      <c r="PO33" s="107"/>
      <c r="PP33" s="107"/>
      <c r="PQ33" s="107"/>
      <c r="PR33" s="107"/>
      <c r="PS33" s="107"/>
      <c r="PT33" s="107"/>
      <c r="PU33" s="107"/>
      <c r="PV33" s="107"/>
      <c r="PW33" s="107"/>
      <c r="PX33" s="107"/>
      <c r="PY33" s="107"/>
      <c r="PZ33" s="107"/>
      <c r="QA33" s="107"/>
      <c r="QB33" s="107"/>
      <c r="QC33" s="107"/>
      <c r="QD33" s="107"/>
      <c r="QE33" s="107"/>
      <c r="QF33" s="107"/>
      <c r="QG33" s="107"/>
      <c r="QH33" s="107"/>
      <c r="QI33" s="107"/>
      <c r="QJ33" s="107"/>
      <c r="QK33" s="107"/>
      <c r="QL33" s="107"/>
      <c r="QM33" s="107"/>
      <c r="QN33" s="107"/>
      <c r="QO33" s="107"/>
      <c r="QP33" s="107"/>
      <c r="QQ33" s="107"/>
      <c r="QR33" s="107"/>
      <c r="QS33" s="107"/>
      <c r="QT33" s="107"/>
      <c r="QU33" s="107"/>
      <c r="QV33" s="107"/>
      <c r="QW33" s="107"/>
      <c r="QX33" s="107"/>
      <c r="QY33" s="107"/>
      <c r="QZ33" s="107"/>
      <c r="RA33" s="107"/>
      <c r="RB33" s="107"/>
      <c r="RC33" s="107"/>
      <c r="RD33" s="107"/>
      <c r="RE33" s="107"/>
      <c r="RF33" s="107"/>
      <c r="RG33" s="107"/>
      <c r="RH33" s="107"/>
      <c r="RI33" s="107"/>
      <c r="RJ33" s="107"/>
      <c r="RK33" s="107"/>
      <c r="RL33" s="107"/>
      <c r="RM33" s="107"/>
      <c r="RN33" s="107"/>
      <c r="RO33" s="107"/>
      <c r="RP33" s="107"/>
      <c r="RQ33" s="107"/>
      <c r="RR33" s="107"/>
      <c r="RS33" s="107"/>
      <c r="RT33" s="107"/>
      <c r="RU33" s="107"/>
      <c r="RV33" s="107"/>
      <c r="RW33" s="107"/>
      <c r="RX33" s="107"/>
      <c r="RY33" s="107"/>
      <c r="RZ33" s="107"/>
      <c r="SA33" s="107"/>
      <c r="SB33" s="107"/>
      <c r="SC33" s="107"/>
      <c r="SD33" s="107"/>
      <c r="SE33" s="107"/>
      <c r="SF33" s="107"/>
      <c r="SG33" s="107"/>
      <c r="SH33" s="107"/>
      <c r="SI33" s="107"/>
      <c r="SJ33" s="107"/>
      <c r="SK33" s="107"/>
      <c r="SL33" s="107"/>
      <c r="SM33" s="107"/>
      <c r="SN33" s="107"/>
      <c r="SO33" s="107"/>
      <c r="SP33" s="107"/>
      <c r="SQ33" s="107"/>
      <c r="SR33" s="107"/>
      <c r="SS33" s="107"/>
      <c r="ST33" s="107"/>
      <c r="SU33" s="107"/>
      <c r="SV33" s="107"/>
      <c r="SW33" s="107"/>
      <c r="SX33" s="107"/>
      <c r="SY33" s="107"/>
      <c r="SZ33" s="107"/>
      <c r="TA33" s="107"/>
      <c r="TB33" s="107"/>
      <c r="TC33" s="107"/>
      <c r="TD33" s="107"/>
      <c r="TE33" s="107"/>
      <c r="TF33" s="107"/>
      <c r="TG33" s="107"/>
      <c r="TH33" s="107"/>
      <c r="TI33" s="107"/>
      <c r="TJ33" s="107"/>
      <c r="TK33" s="107"/>
      <c r="TL33" s="107"/>
      <c r="TM33" s="107"/>
      <c r="TN33" s="107"/>
      <c r="TO33" s="107"/>
      <c r="TP33" s="107"/>
      <c r="TQ33" s="107"/>
      <c r="TR33" s="107"/>
      <c r="TS33" s="107"/>
      <c r="TT33" s="107"/>
      <c r="TU33" s="107"/>
      <c r="TV33" s="107"/>
      <c r="TW33" s="107"/>
      <c r="TX33" s="107"/>
      <c r="TY33" s="107"/>
      <c r="TZ33" s="107"/>
      <c r="UA33" s="107"/>
      <c r="UB33" s="107"/>
      <c r="UC33" s="107"/>
      <c r="UD33" s="107"/>
      <c r="UE33" s="107"/>
      <c r="UF33" s="107"/>
      <c r="UG33" s="107"/>
      <c r="UH33" s="107"/>
      <c r="UI33" s="107"/>
      <c r="UJ33" s="107"/>
      <c r="UK33" s="107"/>
      <c r="UL33" s="107"/>
      <c r="UM33" s="107"/>
      <c r="UN33" s="107"/>
      <c r="UO33" s="107"/>
      <c r="UP33" s="107"/>
      <c r="UQ33" s="107"/>
      <c r="UR33" s="107"/>
      <c r="US33" s="107"/>
      <c r="UT33" s="107"/>
      <c r="UU33" s="107"/>
      <c r="UV33" s="107"/>
      <c r="UW33" s="107"/>
      <c r="UX33" s="107"/>
      <c r="UY33" s="107"/>
      <c r="UZ33" s="107"/>
      <c r="VA33" s="107"/>
      <c r="VB33" s="107"/>
      <c r="VC33" s="107"/>
      <c r="VD33" s="107"/>
      <c r="VE33" s="107"/>
      <c r="VF33" s="107"/>
      <c r="VG33" s="107"/>
      <c r="VH33" s="107"/>
      <c r="VI33" s="107"/>
      <c r="VJ33" s="107"/>
      <c r="VK33" s="107"/>
      <c r="VL33" s="107"/>
      <c r="VM33" s="107"/>
      <c r="VN33" s="107"/>
      <c r="VO33" s="107"/>
      <c r="VP33" s="107"/>
      <c r="VQ33" s="107"/>
      <c r="VR33" s="107"/>
      <c r="VS33" s="107"/>
      <c r="VT33" s="107"/>
      <c r="VU33" s="107"/>
      <c r="VV33" s="107"/>
      <c r="VW33" s="107"/>
      <c r="VX33" s="107"/>
      <c r="VY33" s="107"/>
      <c r="VZ33" s="107"/>
      <c r="WA33" s="107"/>
      <c r="WB33" s="107"/>
      <c r="WC33" s="107"/>
      <c r="WD33" s="107"/>
      <c r="WE33" s="107"/>
      <c r="WF33" s="107"/>
      <c r="WG33" s="107"/>
      <c r="WH33" s="107"/>
      <c r="WI33" s="107"/>
      <c r="WJ33" s="107"/>
      <c r="WK33" s="107"/>
      <c r="WL33" s="107"/>
      <c r="WM33" s="107"/>
      <c r="WN33" s="107"/>
      <c r="WO33" s="107"/>
      <c r="WP33" s="107"/>
      <c r="WQ33" s="107"/>
      <c r="WR33" s="107"/>
      <c r="WS33" s="107"/>
      <c r="WT33" s="107"/>
      <c r="WU33" s="107"/>
      <c r="WV33" s="107"/>
      <c r="WW33" s="107"/>
      <c r="WX33" s="107"/>
      <c r="WY33" s="107"/>
      <c r="WZ33" s="107"/>
      <c r="XA33" s="107"/>
      <c r="XB33" s="107"/>
      <c r="XC33" s="107"/>
      <c r="XD33" s="107"/>
      <c r="XE33" s="107"/>
      <c r="XF33" s="107"/>
      <c r="XG33" s="107"/>
      <c r="XH33" s="107"/>
      <c r="XI33" s="107"/>
      <c r="XJ33" s="107"/>
      <c r="XK33" s="107"/>
      <c r="XL33" s="107"/>
      <c r="XM33" s="107"/>
      <c r="XN33" s="107"/>
      <c r="XO33" s="107"/>
      <c r="XP33" s="107"/>
      <c r="XQ33" s="107"/>
      <c r="XR33" s="107"/>
      <c r="XS33" s="107"/>
      <c r="XT33" s="107"/>
      <c r="XU33" s="107"/>
      <c r="XV33" s="107"/>
      <c r="XW33" s="107"/>
      <c r="XX33" s="107"/>
      <c r="XY33" s="107"/>
      <c r="XZ33" s="107"/>
      <c r="YA33" s="107"/>
      <c r="YB33" s="107"/>
      <c r="YC33" s="107"/>
      <c r="YD33" s="107"/>
      <c r="YE33" s="107"/>
      <c r="YF33" s="107"/>
      <c r="YG33" s="107"/>
      <c r="YH33" s="107"/>
      <c r="YI33" s="107"/>
      <c r="YJ33" s="107"/>
      <c r="YK33" s="107"/>
      <c r="YL33" s="107"/>
      <c r="YM33" s="107"/>
      <c r="YN33" s="107"/>
      <c r="YO33" s="107"/>
      <c r="YP33" s="107"/>
      <c r="YQ33" s="107"/>
      <c r="YR33" s="107"/>
      <c r="YS33" s="107"/>
      <c r="YT33" s="107"/>
      <c r="YU33" s="107"/>
      <c r="YV33" s="107"/>
      <c r="YW33" s="107"/>
      <c r="YX33" s="107"/>
      <c r="YY33" s="107"/>
      <c r="YZ33" s="107"/>
      <c r="ZA33" s="107"/>
      <c r="ZB33" s="107"/>
      <c r="ZC33" s="107"/>
      <c r="ZD33" s="107"/>
      <c r="ZE33" s="107"/>
      <c r="ZF33" s="107"/>
      <c r="ZG33" s="107"/>
      <c r="ZH33" s="107"/>
      <c r="ZI33" s="107"/>
      <c r="ZJ33" s="107"/>
      <c r="ZK33" s="107"/>
      <c r="ZL33" s="107"/>
      <c r="ZM33" s="107"/>
      <c r="ZN33" s="107"/>
      <c r="ZO33" s="107"/>
      <c r="ZP33" s="107"/>
      <c r="ZQ33" s="107"/>
      <c r="ZR33" s="107"/>
      <c r="ZS33" s="107"/>
      <c r="ZT33" s="107"/>
      <c r="ZU33" s="107"/>
      <c r="ZV33" s="107"/>
      <c r="ZW33" s="107"/>
      <c r="ZX33" s="107"/>
      <c r="ZY33" s="107"/>
      <c r="ZZ33" s="107"/>
      <c r="AAA33" s="107"/>
      <c r="AAB33" s="107"/>
      <c r="AAC33" s="107"/>
      <c r="AAD33" s="107"/>
      <c r="AAE33" s="107"/>
      <c r="AAF33" s="107"/>
      <c r="AAG33" s="107"/>
      <c r="AAH33" s="107"/>
      <c r="AAI33" s="107"/>
      <c r="AAJ33" s="107"/>
      <c r="AAK33" s="107"/>
      <c r="AAL33" s="107"/>
      <c r="AAM33" s="107"/>
      <c r="AAN33" s="107"/>
      <c r="AAO33" s="107"/>
      <c r="AAP33" s="107"/>
      <c r="AAQ33" s="107"/>
      <c r="AAR33" s="107"/>
      <c r="AAS33" s="107"/>
      <c r="AAT33" s="107"/>
      <c r="AAU33" s="107"/>
      <c r="AAV33" s="107"/>
      <c r="AAW33" s="107"/>
      <c r="AAX33" s="107"/>
      <c r="AAY33" s="107"/>
      <c r="AAZ33" s="107"/>
      <c r="ABA33" s="107"/>
      <c r="ABB33" s="107"/>
      <c r="ABC33" s="107"/>
      <c r="ABD33" s="107"/>
      <c r="ABE33" s="107"/>
      <c r="ABF33" s="107"/>
      <c r="ABG33" s="107"/>
      <c r="ABH33" s="107"/>
      <c r="ABI33" s="107"/>
      <c r="ABJ33" s="107"/>
      <c r="ABK33" s="107"/>
      <c r="ABL33" s="107"/>
      <c r="ABM33" s="107"/>
      <c r="ABN33" s="107"/>
      <c r="ABO33" s="107"/>
      <c r="ABP33" s="107"/>
      <c r="ABQ33" s="107"/>
      <c r="ABR33" s="107"/>
      <c r="ABS33" s="107"/>
      <c r="ABT33" s="107"/>
      <c r="ABU33" s="107"/>
      <c r="ABV33" s="107"/>
      <c r="ABW33" s="107"/>
      <c r="ABX33" s="107"/>
      <c r="ABY33" s="107"/>
      <c r="ABZ33" s="107"/>
      <c r="ACA33" s="107"/>
      <c r="ACB33" s="107"/>
      <c r="ACC33" s="107"/>
      <c r="ACD33" s="107"/>
      <c r="ACE33" s="107"/>
      <c r="ACF33" s="107"/>
      <c r="ACG33" s="107"/>
      <c r="ACH33" s="107"/>
      <c r="ACI33" s="107"/>
      <c r="ACJ33" s="107"/>
      <c r="ACK33" s="107"/>
      <c r="ACL33" s="107"/>
      <c r="ACM33" s="107"/>
      <c r="ACN33" s="107"/>
      <c r="ACO33" s="107"/>
      <c r="ACP33" s="107"/>
      <c r="ACQ33" s="107"/>
      <c r="ACR33" s="107"/>
      <c r="ACS33" s="107"/>
      <c r="ACT33" s="107"/>
      <c r="ACU33" s="107"/>
      <c r="ACV33" s="107"/>
      <c r="ACW33" s="107"/>
      <c r="ACX33" s="107"/>
      <c r="ACY33" s="107"/>
      <c r="ACZ33" s="107"/>
      <c r="ADA33" s="107"/>
      <c r="ADB33" s="107"/>
      <c r="ADC33" s="107"/>
      <c r="ADD33" s="107"/>
      <c r="ADE33" s="107"/>
      <c r="ADF33" s="107"/>
      <c r="ADG33" s="107"/>
      <c r="ADH33" s="107"/>
      <c r="ADI33" s="107"/>
      <c r="ADJ33" s="107"/>
      <c r="ADK33" s="107"/>
      <c r="ADL33" s="107"/>
      <c r="ADM33" s="107"/>
      <c r="ADN33" s="107"/>
      <c r="ADO33" s="107"/>
      <c r="ADP33" s="107"/>
      <c r="ADQ33" s="107"/>
      <c r="ADR33" s="107"/>
      <c r="ADS33" s="107"/>
      <c r="ADT33" s="107"/>
      <c r="ADU33" s="107"/>
      <c r="ADV33" s="107"/>
      <c r="ADW33" s="107"/>
      <c r="ADX33" s="107"/>
      <c r="ADY33" s="107"/>
      <c r="ADZ33" s="107"/>
      <c r="AEA33" s="107"/>
      <c r="AEB33" s="107"/>
      <c r="AEC33" s="107"/>
      <c r="AED33" s="107"/>
      <c r="AEE33" s="107"/>
      <c r="AEF33" s="107"/>
      <c r="AEG33" s="107"/>
      <c r="AEH33" s="107"/>
      <c r="AEI33" s="107"/>
      <c r="AEJ33" s="107"/>
      <c r="AEK33" s="107"/>
      <c r="AEL33" s="107"/>
      <c r="AEM33" s="107"/>
      <c r="AEN33" s="107"/>
      <c r="AEO33" s="107"/>
      <c r="AEP33" s="107"/>
      <c r="AEQ33" s="107"/>
      <c r="AER33" s="107"/>
      <c r="AES33" s="107"/>
      <c r="AET33" s="107"/>
      <c r="AEU33" s="107"/>
      <c r="AEV33" s="107"/>
      <c r="AEW33" s="107"/>
      <c r="AEX33" s="107"/>
      <c r="AEY33" s="107"/>
      <c r="AEZ33" s="107"/>
      <c r="AFA33" s="107"/>
      <c r="AFB33" s="107"/>
      <c r="AFC33" s="107"/>
      <c r="AFD33" s="107"/>
      <c r="AFE33" s="107"/>
      <c r="AFF33" s="107"/>
      <c r="AFG33" s="107"/>
      <c r="AFH33" s="107"/>
      <c r="AFI33" s="107"/>
      <c r="AFJ33" s="107"/>
      <c r="AFK33" s="107"/>
      <c r="AFL33" s="107"/>
      <c r="AFM33" s="107"/>
      <c r="AFN33" s="107"/>
      <c r="AFO33" s="107"/>
      <c r="AFP33" s="107"/>
      <c r="AFQ33" s="107"/>
      <c r="AFR33" s="107"/>
      <c r="AFS33" s="107"/>
      <c r="AFT33" s="107"/>
      <c r="AFU33" s="107"/>
      <c r="AFV33" s="107"/>
      <c r="AFW33" s="107"/>
      <c r="AFX33" s="107"/>
      <c r="AFY33" s="107"/>
      <c r="AFZ33" s="107"/>
      <c r="AGA33" s="107"/>
      <c r="AGB33" s="107"/>
      <c r="AGC33" s="107"/>
      <c r="AGD33" s="107"/>
      <c r="AGE33" s="107"/>
      <c r="AGF33" s="107"/>
      <c r="AGG33" s="107"/>
      <c r="AGH33" s="107"/>
      <c r="AGI33" s="107"/>
      <c r="AGJ33" s="107"/>
      <c r="AGK33" s="107"/>
      <c r="AGL33" s="107"/>
      <c r="AGM33" s="107"/>
      <c r="AGN33" s="107"/>
      <c r="AGO33" s="107"/>
      <c r="AGP33" s="107"/>
      <c r="AGQ33" s="107"/>
      <c r="AGR33" s="107"/>
      <c r="AGS33" s="107"/>
      <c r="AGT33" s="107"/>
      <c r="AGU33" s="107"/>
      <c r="AGV33" s="107"/>
      <c r="AGW33" s="107"/>
      <c r="AGX33" s="107"/>
      <c r="AGY33" s="107"/>
      <c r="AGZ33" s="107"/>
      <c r="AHA33" s="107"/>
      <c r="AHB33" s="107"/>
      <c r="AHC33" s="107"/>
      <c r="AHD33" s="107"/>
      <c r="AHE33" s="107"/>
      <c r="AHF33" s="107"/>
      <c r="AHG33" s="107"/>
      <c r="AHH33" s="107"/>
      <c r="AHI33" s="107"/>
      <c r="AHJ33" s="107"/>
      <c r="AHK33" s="107"/>
      <c r="AHL33" s="107"/>
      <c r="AHM33" s="107"/>
      <c r="AHN33" s="107"/>
      <c r="AHO33" s="107"/>
      <c r="AHP33" s="107"/>
      <c r="AHQ33" s="107"/>
      <c r="AHR33" s="107"/>
      <c r="AHS33" s="107"/>
      <c r="AHT33" s="107"/>
      <c r="AHU33" s="107"/>
      <c r="AHV33" s="107"/>
      <c r="AHW33" s="107"/>
      <c r="AHX33" s="107"/>
      <c r="AHY33" s="107"/>
      <c r="AHZ33" s="107"/>
      <c r="AIA33" s="107"/>
      <c r="AIB33" s="107"/>
      <c r="AIC33" s="107"/>
      <c r="AID33" s="107"/>
      <c r="AIE33" s="107"/>
      <c r="AIF33" s="107"/>
      <c r="AIG33" s="107"/>
      <c r="AIH33" s="107"/>
      <c r="AII33" s="107"/>
      <c r="AIJ33" s="107"/>
      <c r="AIK33" s="107"/>
      <c r="AIL33" s="107"/>
      <c r="AIM33" s="107"/>
      <c r="AIN33" s="107"/>
      <c r="AIO33" s="107"/>
      <c r="AIP33" s="107"/>
      <c r="AIQ33" s="107"/>
      <c r="AIR33" s="107"/>
      <c r="AIS33" s="107"/>
      <c r="AIT33" s="107"/>
      <c r="AIU33" s="107"/>
      <c r="AIV33" s="107"/>
      <c r="AIW33" s="107"/>
      <c r="AIX33" s="107"/>
      <c r="AIY33" s="107"/>
      <c r="AIZ33" s="107"/>
      <c r="AJA33" s="107"/>
      <c r="AJB33" s="107"/>
      <c r="AJC33" s="107"/>
      <c r="AJD33" s="107"/>
      <c r="AJE33" s="107"/>
      <c r="AJF33" s="107"/>
      <c r="AJG33" s="107"/>
      <c r="AJH33" s="107"/>
      <c r="AJI33" s="107"/>
      <c r="AJJ33" s="107"/>
      <c r="AJK33" s="107"/>
      <c r="AJL33" s="107"/>
      <c r="AJM33" s="107"/>
      <c r="AJN33" s="107"/>
      <c r="AJO33" s="107"/>
      <c r="AJP33" s="107"/>
      <c r="AJQ33" s="107"/>
      <c r="AJR33" s="107"/>
      <c r="AJS33" s="107"/>
      <c r="AJT33" s="107"/>
      <c r="AJU33" s="107"/>
      <c r="AJV33" s="107"/>
      <c r="AJW33" s="107"/>
      <c r="AJX33" s="107"/>
      <c r="AJY33" s="107"/>
      <c r="AJZ33" s="107"/>
      <c r="AKA33" s="107"/>
      <c r="AKB33" s="107"/>
      <c r="AKC33" s="107"/>
      <c r="AKD33" s="107"/>
      <c r="AKE33" s="107"/>
      <c r="AKF33" s="107"/>
      <c r="AKG33" s="107"/>
      <c r="AKH33" s="107"/>
      <c r="AKI33" s="107"/>
      <c r="AKJ33" s="107"/>
      <c r="AKK33" s="107"/>
      <c r="AKL33" s="107"/>
      <c r="AKM33" s="107"/>
      <c r="AKN33" s="107"/>
      <c r="AKO33" s="107"/>
      <c r="AKP33" s="107"/>
      <c r="AKQ33" s="107"/>
      <c r="AKR33" s="107"/>
      <c r="AKS33" s="107"/>
      <c r="AKT33" s="107"/>
      <c r="AKU33" s="107"/>
      <c r="AKV33" s="107"/>
      <c r="AKW33" s="107"/>
      <c r="AKX33" s="107"/>
      <c r="AKY33" s="107"/>
      <c r="AKZ33" s="107"/>
      <c r="ALA33" s="107"/>
      <c r="ALB33" s="107"/>
      <c r="ALC33" s="107"/>
      <c r="ALD33" s="107"/>
      <c r="ALE33" s="107"/>
      <c r="ALF33" s="107"/>
      <c r="ALG33" s="107"/>
      <c r="ALH33" s="107"/>
      <c r="ALI33" s="107"/>
      <c r="ALJ33" s="107"/>
      <c r="ALK33" s="107"/>
      <c r="ALL33" s="107"/>
      <c r="ALM33" s="107"/>
      <c r="ALN33" s="107"/>
      <c r="ALO33" s="107"/>
      <c r="ALP33" s="107"/>
      <c r="ALQ33" s="107"/>
      <c r="ALR33" s="107"/>
      <c r="ALS33" s="107"/>
      <c r="ALT33" s="107"/>
      <c r="ALU33" s="107"/>
      <c r="ALV33" s="107"/>
      <c r="ALW33" s="107"/>
      <c r="ALX33" s="107"/>
      <c r="ALY33" s="107"/>
      <c r="ALZ33" s="107"/>
      <c r="AMA33" s="107"/>
      <c r="AMB33" s="107"/>
      <c r="AMC33" s="107"/>
      <c r="AMD33" s="107"/>
      <c r="AME33" s="107"/>
      <c r="AMF33" s="107"/>
      <c r="AMG33" s="107"/>
      <c r="AMH33" s="107"/>
      <c r="AMI33" s="107"/>
      <c r="AMJ33" s="107"/>
      <c r="AMK33" s="107"/>
      <c r="AML33" s="107"/>
      <c r="AMM33" s="107"/>
      <c r="AMN33" s="107"/>
      <c r="AMO33" s="107"/>
      <c r="AMP33" s="107"/>
      <c r="AMQ33" s="107"/>
      <c r="AMR33" s="107"/>
      <c r="AMS33" s="107"/>
      <c r="AMT33" s="107"/>
      <c r="AMU33" s="107"/>
      <c r="AMV33" s="107"/>
      <c r="AMW33" s="107"/>
      <c r="AMX33" s="107"/>
      <c r="AMY33" s="107"/>
      <c r="AMZ33" s="107"/>
      <c r="ANA33" s="107"/>
      <c r="ANB33" s="107"/>
      <c r="ANC33" s="107"/>
      <c r="AND33" s="107"/>
      <c r="ANE33" s="107"/>
      <c r="ANF33" s="107"/>
      <c r="ANG33" s="107"/>
      <c r="ANH33" s="107"/>
      <c r="ANI33" s="107"/>
      <c r="ANJ33" s="107"/>
      <c r="ANK33" s="107"/>
      <c r="ANL33" s="107"/>
      <c r="ANM33" s="107"/>
      <c r="ANN33" s="107"/>
      <c r="ANO33" s="107"/>
      <c r="ANP33" s="107"/>
      <c r="ANQ33" s="107"/>
      <c r="ANR33" s="107"/>
      <c r="ANS33" s="107"/>
      <c r="ANT33" s="107"/>
      <c r="ANU33" s="107"/>
      <c r="ANV33" s="107"/>
      <c r="ANW33" s="107"/>
      <c r="ANX33" s="107"/>
      <c r="ANY33" s="107"/>
      <c r="ANZ33" s="107"/>
      <c r="AOA33" s="107"/>
      <c r="AOB33" s="107"/>
      <c r="AOC33" s="107"/>
      <c r="AOD33" s="107"/>
      <c r="AOE33" s="107"/>
      <c r="AOF33" s="107"/>
      <c r="AOG33" s="107"/>
      <c r="AOH33" s="107"/>
      <c r="AOI33" s="107"/>
      <c r="AOJ33" s="107"/>
      <c r="AOK33" s="107"/>
      <c r="AOL33" s="107"/>
      <c r="AOM33" s="107"/>
      <c r="AON33" s="107"/>
      <c r="AOO33" s="107"/>
      <c r="AOP33" s="107"/>
      <c r="AOQ33" s="107"/>
      <c r="AOR33" s="107"/>
      <c r="AOS33" s="107"/>
      <c r="AOT33" s="107"/>
      <c r="AOU33" s="107"/>
      <c r="AOV33" s="107"/>
      <c r="AOW33" s="107"/>
      <c r="AOX33" s="107"/>
      <c r="AOY33" s="107"/>
      <c r="AOZ33" s="107"/>
      <c r="APA33" s="107"/>
      <c r="APB33" s="107"/>
      <c r="APC33" s="107"/>
      <c r="APD33" s="107"/>
      <c r="APE33" s="107"/>
      <c r="APF33" s="107"/>
      <c r="APG33" s="107"/>
      <c r="APH33" s="107"/>
      <c r="API33" s="107"/>
      <c r="APJ33" s="107"/>
      <c r="APK33" s="107"/>
      <c r="APL33" s="107"/>
      <c r="APM33" s="107"/>
      <c r="APN33" s="107"/>
      <c r="APO33" s="107"/>
      <c r="APP33" s="107"/>
      <c r="APQ33" s="107"/>
      <c r="APR33" s="107"/>
      <c r="APS33" s="107"/>
      <c r="APT33" s="107"/>
      <c r="APU33" s="107"/>
      <c r="APV33" s="107"/>
      <c r="APW33" s="107"/>
      <c r="APX33" s="107"/>
      <c r="APY33" s="107"/>
      <c r="APZ33" s="107"/>
      <c r="AQA33" s="107"/>
      <c r="AQB33" s="107"/>
      <c r="AQC33" s="107"/>
      <c r="AQD33" s="107"/>
      <c r="AQE33" s="107"/>
      <c r="AQF33" s="107"/>
      <c r="AQG33" s="107"/>
      <c r="AQH33" s="107"/>
      <c r="AQI33" s="107"/>
      <c r="AQJ33" s="107"/>
      <c r="AQK33" s="107"/>
      <c r="AQL33" s="107"/>
      <c r="AQM33" s="107"/>
      <c r="AQN33" s="107"/>
      <c r="AQO33" s="107"/>
      <c r="AQP33" s="107"/>
      <c r="AQQ33" s="107"/>
      <c r="AQR33" s="107"/>
      <c r="AQS33" s="107"/>
      <c r="AQT33" s="107"/>
      <c r="AQU33" s="107"/>
      <c r="AQV33" s="107"/>
      <c r="AQW33" s="107"/>
      <c r="AQX33" s="107"/>
      <c r="AQY33" s="107"/>
      <c r="AQZ33" s="107"/>
      <c r="ARA33" s="107"/>
      <c r="ARB33" s="107"/>
      <c r="ARC33" s="107"/>
      <c r="ARD33" s="107"/>
      <c r="ARE33" s="107"/>
      <c r="ARF33" s="107"/>
      <c r="ARG33" s="107"/>
      <c r="ARH33" s="107"/>
      <c r="ARI33" s="107"/>
      <c r="ARJ33" s="107"/>
      <c r="ARK33" s="107"/>
      <c r="ARL33" s="107"/>
      <c r="ARM33" s="107"/>
      <c r="ARN33" s="107"/>
      <c r="ARO33" s="107"/>
      <c r="ARP33" s="107"/>
      <c r="ARQ33" s="107"/>
      <c r="ARR33" s="107"/>
      <c r="ARS33" s="107"/>
      <c r="ART33" s="107"/>
      <c r="ARU33" s="107"/>
      <c r="ARV33" s="107"/>
      <c r="ARW33" s="107"/>
      <c r="ARX33" s="107"/>
      <c r="ARY33" s="107"/>
      <c r="ARZ33" s="107"/>
      <c r="ASA33" s="107"/>
      <c r="ASB33" s="107"/>
      <c r="ASC33" s="107"/>
      <c r="ASD33" s="107"/>
      <c r="ASE33" s="107"/>
      <c r="ASF33" s="107"/>
      <c r="ASG33" s="107"/>
      <c r="ASH33" s="107"/>
      <c r="ASI33" s="107"/>
      <c r="ASJ33" s="107"/>
      <c r="ASK33" s="107"/>
      <c r="ASL33" s="107"/>
      <c r="ASM33" s="107"/>
      <c r="ASN33" s="107"/>
      <c r="ASO33" s="107"/>
      <c r="ASP33" s="107"/>
      <c r="ASQ33" s="107"/>
      <c r="ASR33" s="107"/>
      <c r="ASS33" s="107"/>
      <c r="AST33" s="107"/>
      <c r="ASU33" s="107"/>
      <c r="ASV33" s="107"/>
      <c r="ASW33" s="107"/>
      <c r="ASX33" s="107"/>
      <c r="ASY33" s="107"/>
      <c r="ASZ33" s="107"/>
      <c r="ATA33" s="107"/>
      <c r="ATB33" s="107"/>
      <c r="ATC33" s="107"/>
      <c r="ATD33" s="107"/>
      <c r="ATE33" s="107"/>
      <c r="ATF33" s="107"/>
      <c r="ATG33" s="107"/>
      <c r="ATH33" s="107"/>
      <c r="ATI33" s="107"/>
      <c r="ATJ33" s="107"/>
      <c r="ATK33" s="107"/>
      <c r="ATL33" s="107"/>
      <c r="ATM33" s="107"/>
      <c r="ATN33" s="107"/>
      <c r="ATO33" s="107"/>
      <c r="ATP33" s="107"/>
      <c r="ATQ33" s="107"/>
      <c r="ATR33" s="107"/>
      <c r="ATS33" s="107"/>
      <c r="ATT33" s="107"/>
      <c r="ATU33" s="107"/>
      <c r="ATV33" s="107"/>
      <c r="ATW33" s="107"/>
      <c r="ATX33" s="107"/>
      <c r="ATY33" s="107"/>
      <c r="ATZ33" s="107"/>
      <c r="AUA33" s="107"/>
      <c r="AUB33" s="107"/>
      <c r="AUC33" s="107"/>
      <c r="AUD33" s="107"/>
      <c r="AUE33" s="107"/>
      <c r="AUF33" s="107"/>
      <c r="AUG33" s="107"/>
      <c r="AUH33" s="107"/>
      <c r="AUI33" s="107"/>
      <c r="AUJ33" s="107"/>
      <c r="AUK33" s="107"/>
      <c r="AUL33" s="107"/>
      <c r="AUM33" s="107"/>
      <c r="AUN33" s="107"/>
      <c r="AUO33" s="107"/>
      <c r="AUP33" s="107"/>
      <c r="AUQ33" s="107"/>
      <c r="AUR33" s="107"/>
      <c r="AUS33" s="107"/>
      <c r="AUT33" s="107"/>
      <c r="AUU33" s="107"/>
      <c r="AUV33" s="107"/>
      <c r="AUW33" s="107"/>
      <c r="AUX33" s="107"/>
      <c r="AUY33" s="107"/>
      <c r="AUZ33" s="107"/>
      <c r="AVA33" s="107"/>
      <c r="AVB33" s="107"/>
      <c r="AVC33" s="107"/>
      <c r="AVD33" s="107"/>
      <c r="AVE33" s="107"/>
      <c r="AVF33" s="107"/>
      <c r="AVG33" s="107"/>
      <c r="AVH33" s="107"/>
      <c r="AVI33" s="107"/>
      <c r="AVJ33" s="107"/>
      <c r="AVK33" s="107"/>
      <c r="AVL33" s="107"/>
      <c r="AVM33" s="107"/>
      <c r="AVN33" s="107"/>
      <c r="AVO33" s="107"/>
      <c r="AVP33" s="107"/>
      <c r="AVQ33" s="107"/>
      <c r="AVR33" s="107"/>
      <c r="AVS33" s="107"/>
      <c r="AVT33" s="107"/>
      <c r="AVU33" s="107"/>
      <c r="AVV33" s="107"/>
      <c r="AVW33" s="107"/>
      <c r="AVX33" s="107"/>
      <c r="AVY33" s="107"/>
      <c r="AVZ33" s="107"/>
      <c r="AWA33" s="107"/>
      <c r="AWB33" s="107"/>
      <c r="AWC33" s="107"/>
      <c r="AWD33" s="107"/>
      <c r="AWE33" s="107"/>
      <c r="AWF33" s="107"/>
      <c r="AWG33" s="107"/>
      <c r="AWH33" s="107"/>
      <c r="AWI33" s="107"/>
      <c r="AWJ33" s="107"/>
      <c r="AWK33" s="107"/>
      <c r="AWL33" s="107"/>
      <c r="AWM33" s="107"/>
      <c r="AWN33" s="107"/>
      <c r="AWO33" s="107"/>
      <c r="AWP33" s="107"/>
      <c r="AWQ33" s="107"/>
      <c r="AWR33" s="107"/>
      <c r="AWS33" s="107"/>
      <c r="AWT33" s="107"/>
      <c r="AWU33" s="107"/>
      <c r="AWV33" s="107"/>
      <c r="AWW33" s="107"/>
      <c r="AWX33" s="107"/>
      <c r="AWY33" s="107"/>
      <c r="AWZ33" s="107"/>
      <c r="AXA33" s="107"/>
      <c r="AXB33" s="107"/>
      <c r="AXC33" s="107"/>
      <c r="AXD33" s="107"/>
      <c r="AXE33" s="107"/>
      <c r="AXF33" s="107"/>
      <c r="AXG33" s="107"/>
      <c r="AXH33" s="107"/>
      <c r="AXI33" s="107"/>
      <c r="AXJ33" s="107"/>
      <c r="AXK33" s="107"/>
      <c r="AXL33" s="107"/>
      <c r="AXM33" s="107"/>
      <c r="AXN33" s="107"/>
      <c r="AXO33" s="107"/>
      <c r="AXP33" s="107"/>
      <c r="AXQ33" s="107"/>
      <c r="AXR33" s="107"/>
      <c r="AXS33" s="107"/>
      <c r="AXT33" s="107"/>
      <c r="AXU33" s="107"/>
      <c r="AXV33" s="107"/>
      <c r="AXW33" s="107"/>
      <c r="AXX33" s="107"/>
      <c r="AXY33" s="107"/>
      <c r="AXZ33" s="107"/>
      <c r="AYA33" s="107"/>
      <c r="AYB33" s="107"/>
      <c r="AYC33" s="107"/>
      <c r="AYD33" s="107"/>
      <c r="AYE33" s="107"/>
      <c r="AYF33" s="107"/>
      <c r="AYG33" s="107"/>
      <c r="AYH33" s="107"/>
      <c r="AYI33" s="107"/>
      <c r="AYJ33" s="107"/>
      <c r="AYK33" s="107"/>
      <c r="AYL33" s="107"/>
      <c r="AYM33" s="107"/>
      <c r="AYN33" s="107"/>
      <c r="AYO33" s="107"/>
      <c r="AYP33" s="107"/>
      <c r="AYQ33" s="107"/>
      <c r="AYR33" s="107"/>
      <c r="AYS33" s="107"/>
      <c r="AYT33" s="107"/>
      <c r="AYU33" s="107"/>
      <c r="AYV33" s="107"/>
      <c r="AYW33" s="107"/>
      <c r="AYX33" s="107"/>
      <c r="AYY33" s="107"/>
      <c r="AYZ33" s="107"/>
      <c r="AZA33" s="107"/>
      <c r="AZB33" s="107"/>
      <c r="AZC33" s="107"/>
      <c r="AZD33" s="107"/>
      <c r="AZE33" s="107"/>
      <c r="AZF33" s="107"/>
      <c r="AZG33" s="107"/>
      <c r="AZH33" s="107"/>
      <c r="AZI33" s="107"/>
      <c r="AZJ33" s="107"/>
      <c r="AZK33" s="107"/>
      <c r="AZL33" s="107"/>
      <c r="AZM33" s="107"/>
      <c r="AZN33" s="107"/>
      <c r="AZO33" s="107"/>
      <c r="AZP33" s="107"/>
      <c r="AZQ33" s="107"/>
      <c r="AZR33" s="107"/>
      <c r="AZS33" s="107"/>
      <c r="AZT33" s="107"/>
      <c r="AZU33" s="107"/>
      <c r="AZV33" s="107"/>
      <c r="AZW33" s="107"/>
      <c r="AZX33" s="107"/>
      <c r="AZY33" s="107"/>
      <c r="AZZ33" s="107"/>
      <c r="BAA33" s="107"/>
      <c r="BAB33" s="107"/>
      <c r="BAC33" s="107"/>
      <c r="BAD33" s="107"/>
      <c r="BAE33" s="107"/>
      <c r="BAF33" s="107"/>
      <c r="BAG33" s="107"/>
      <c r="BAH33" s="107"/>
      <c r="BAI33" s="107"/>
      <c r="BAJ33" s="107"/>
      <c r="BAK33" s="107"/>
      <c r="BAL33" s="107"/>
      <c r="BAM33" s="107"/>
      <c r="BAN33" s="107"/>
      <c r="BAO33" s="107"/>
      <c r="BAP33" s="107"/>
      <c r="BAQ33" s="107"/>
      <c r="BAR33" s="107"/>
      <c r="BAS33" s="107"/>
      <c r="BAT33" s="107"/>
      <c r="BAU33" s="107"/>
      <c r="BAV33" s="107"/>
      <c r="BAW33" s="107"/>
      <c r="BAX33" s="107"/>
      <c r="BAY33" s="107"/>
      <c r="BAZ33" s="107"/>
      <c r="BBA33" s="107"/>
      <c r="BBB33" s="107"/>
      <c r="BBC33" s="107"/>
      <c r="BBD33" s="107"/>
      <c r="BBE33" s="107"/>
      <c r="BBF33" s="107"/>
      <c r="BBG33" s="107"/>
      <c r="BBH33" s="107"/>
      <c r="BBI33" s="107"/>
      <c r="BBJ33" s="107"/>
      <c r="BBK33" s="107"/>
      <c r="BBL33" s="107"/>
      <c r="BBM33" s="107"/>
      <c r="BBN33" s="107"/>
      <c r="BBO33" s="107"/>
      <c r="BBP33" s="107"/>
      <c r="BBQ33" s="107"/>
      <c r="BBR33" s="107"/>
      <c r="BBS33" s="107"/>
      <c r="BBT33" s="107"/>
      <c r="BBU33" s="107"/>
      <c r="BBV33" s="107"/>
      <c r="BBW33" s="107"/>
      <c r="BBX33" s="107"/>
      <c r="BBY33" s="107"/>
      <c r="BBZ33" s="107"/>
      <c r="BCA33" s="107"/>
      <c r="BCB33" s="107"/>
      <c r="BCC33" s="107"/>
      <c r="BCD33" s="107"/>
      <c r="BCE33" s="107"/>
      <c r="BCF33" s="107"/>
      <c r="BCG33" s="107"/>
      <c r="BCH33" s="107"/>
      <c r="BCI33" s="107"/>
      <c r="BCJ33" s="107"/>
      <c r="BCK33" s="107"/>
      <c r="BCL33" s="107"/>
      <c r="BCM33" s="107"/>
      <c r="BCN33" s="107"/>
      <c r="BCO33" s="107"/>
      <c r="BCP33" s="107"/>
      <c r="BCQ33" s="107"/>
      <c r="BCR33" s="107"/>
      <c r="BCS33" s="107"/>
      <c r="BCT33" s="107"/>
      <c r="BCU33" s="107"/>
      <c r="BCV33" s="107"/>
      <c r="BCW33" s="107"/>
      <c r="BCX33" s="107"/>
      <c r="BCY33" s="107"/>
      <c r="BCZ33" s="107"/>
      <c r="BDA33" s="107"/>
      <c r="BDB33" s="107"/>
      <c r="BDC33" s="107"/>
      <c r="BDD33" s="107"/>
      <c r="BDE33" s="107"/>
      <c r="BDF33" s="107"/>
      <c r="BDG33" s="107"/>
      <c r="BDH33" s="107"/>
      <c r="BDI33" s="107"/>
      <c r="BDJ33" s="107"/>
      <c r="BDK33" s="107"/>
      <c r="BDL33" s="107"/>
      <c r="BDM33" s="107"/>
      <c r="BDN33" s="107"/>
      <c r="BDO33" s="107"/>
      <c r="BDP33" s="107"/>
      <c r="BDQ33" s="107"/>
      <c r="BDR33" s="107"/>
      <c r="BDS33" s="107"/>
      <c r="BDT33" s="107"/>
      <c r="BDU33" s="107"/>
      <c r="BDV33" s="107"/>
      <c r="BDW33" s="107"/>
      <c r="BDX33" s="107"/>
      <c r="BDY33" s="107"/>
      <c r="BDZ33" s="107"/>
      <c r="BEA33" s="107"/>
      <c r="BEB33" s="107"/>
      <c r="BEC33" s="107"/>
      <c r="BED33" s="107"/>
      <c r="BEE33" s="107"/>
      <c r="BEF33" s="107"/>
      <c r="BEG33" s="107"/>
      <c r="BEH33" s="107"/>
      <c r="BEI33" s="107"/>
      <c r="BEJ33" s="107"/>
      <c r="BEK33" s="107"/>
      <c r="BEL33" s="107"/>
      <c r="BEM33" s="107"/>
      <c r="BEN33" s="107"/>
      <c r="BEO33" s="107"/>
      <c r="BEP33" s="107"/>
      <c r="BEQ33" s="107"/>
      <c r="BER33" s="107"/>
      <c r="BES33" s="107"/>
      <c r="BET33" s="107"/>
      <c r="BEU33" s="107"/>
      <c r="BEV33" s="107"/>
      <c r="BEW33" s="107"/>
      <c r="BEX33" s="107"/>
      <c r="BEY33" s="107"/>
      <c r="BEZ33" s="107"/>
      <c r="BFA33" s="107"/>
      <c r="BFB33" s="107"/>
      <c r="BFC33" s="107"/>
      <c r="BFD33" s="107"/>
      <c r="BFE33" s="107"/>
      <c r="BFF33" s="107"/>
      <c r="BFG33" s="107"/>
      <c r="BFH33" s="107"/>
      <c r="BFI33" s="107"/>
      <c r="BFJ33" s="107"/>
      <c r="BFK33" s="107"/>
      <c r="BFL33" s="107"/>
      <c r="BFM33" s="107"/>
      <c r="BFN33" s="107"/>
      <c r="BFO33" s="107"/>
      <c r="BFP33" s="107"/>
      <c r="BFQ33" s="107"/>
      <c r="BFR33" s="107"/>
      <c r="BFS33" s="107"/>
      <c r="BFT33" s="107"/>
      <c r="BFU33" s="107"/>
      <c r="BFV33" s="107"/>
      <c r="BFW33" s="107"/>
      <c r="BFX33" s="107"/>
      <c r="BFY33" s="107"/>
      <c r="BFZ33" s="107"/>
      <c r="BGA33" s="107"/>
      <c r="BGB33" s="107"/>
      <c r="BGC33" s="107"/>
      <c r="BGD33" s="107"/>
      <c r="BGE33" s="107"/>
      <c r="BGF33" s="107"/>
      <c r="BGG33" s="107"/>
      <c r="BGH33" s="107"/>
      <c r="BGI33" s="107"/>
      <c r="BGJ33" s="107"/>
      <c r="BGK33" s="107"/>
      <c r="BGL33" s="107"/>
      <c r="BGM33" s="107"/>
      <c r="BGN33" s="107"/>
      <c r="BGO33" s="107"/>
      <c r="BGP33" s="107"/>
      <c r="BGQ33" s="107"/>
      <c r="BGR33" s="107"/>
      <c r="BGS33" s="107"/>
      <c r="BGT33" s="107"/>
      <c r="BGU33" s="107"/>
      <c r="BGV33" s="107"/>
      <c r="BGW33" s="107"/>
      <c r="BGX33" s="107"/>
      <c r="BGY33" s="107"/>
      <c r="BGZ33" s="107"/>
      <c r="BHA33" s="107"/>
      <c r="BHB33" s="107"/>
      <c r="BHC33" s="107"/>
      <c r="BHD33" s="107"/>
      <c r="BHE33" s="107"/>
      <c r="BHF33" s="107"/>
      <c r="BHG33" s="107"/>
      <c r="BHH33" s="107"/>
      <c r="BHI33" s="107"/>
      <c r="BHJ33" s="107"/>
      <c r="BHK33" s="107"/>
      <c r="BHL33" s="107"/>
      <c r="BHM33" s="107"/>
      <c r="BHN33" s="107"/>
      <c r="BHO33" s="107"/>
      <c r="BHP33" s="107"/>
      <c r="BHQ33" s="107"/>
      <c r="BHR33" s="107"/>
      <c r="BHS33" s="107"/>
      <c r="BHT33" s="107"/>
      <c r="BHU33" s="107"/>
      <c r="BHV33" s="107"/>
      <c r="BHW33" s="107"/>
      <c r="BHX33" s="107"/>
      <c r="BHY33" s="107"/>
      <c r="BHZ33" s="107"/>
      <c r="BIA33" s="107"/>
      <c r="BIB33" s="107"/>
      <c r="BIC33" s="107"/>
      <c r="BID33" s="107"/>
      <c r="BIE33" s="107"/>
      <c r="BIF33" s="107"/>
      <c r="BIG33" s="107"/>
      <c r="BIH33" s="107"/>
      <c r="BII33" s="107"/>
      <c r="BIJ33" s="107"/>
      <c r="BIK33" s="107"/>
      <c r="BIL33" s="107"/>
      <c r="BIM33" s="107"/>
      <c r="BIN33" s="107"/>
      <c r="BIO33" s="107"/>
      <c r="BIP33" s="107"/>
      <c r="BIQ33" s="107"/>
      <c r="BIR33" s="107"/>
      <c r="BIS33" s="107"/>
      <c r="BIT33" s="107"/>
      <c r="BIU33" s="107"/>
      <c r="BIV33" s="107"/>
      <c r="BIW33" s="107"/>
      <c r="BIX33" s="107"/>
      <c r="BIY33" s="107"/>
      <c r="BIZ33" s="107"/>
      <c r="BJA33" s="107"/>
      <c r="BJB33" s="107"/>
      <c r="BJC33" s="107"/>
      <c r="BJD33" s="107"/>
      <c r="BJE33" s="107"/>
      <c r="BJF33" s="107"/>
      <c r="BJG33" s="107"/>
      <c r="BJH33" s="107"/>
      <c r="BJI33" s="107"/>
      <c r="BJJ33" s="107"/>
      <c r="BJK33" s="107"/>
      <c r="BJL33" s="107"/>
      <c r="BJM33" s="107"/>
      <c r="BJN33" s="107"/>
      <c r="BJO33" s="107"/>
      <c r="BJP33" s="107"/>
      <c r="BJQ33" s="107"/>
      <c r="BJR33" s="107"/>
      <c r="BJS33" s="107"/>
      <c r="BJT33" s="107"/>
      <c r="BJU33" s="107"/>
      <c r="BJV33" s="107"/>
      <c r="BJW33" s="107"/>
      <c r="BJX33" s="107"/>
      <c r="BJY33" s="107"/>
      <c r="BJZ33" s="107"/>
      <c r="BKA33" s="107"/>
      <c r="BKB33" s="107"/>
      <c r="BKC33" s="107"/>
      <c r="BKD33" s="107"/>
      <c r="BKE33" s="107"/>
      <c r="BKF33" s="107"/>
      <c r="BKG33" s="107"/>
      <c r="BKH33" s="107"/>
      <c r="BKI33" s="107"/>
      <c r="BKJ33" s="107"/>
      <c r="BKK33" s="107"/>
      <c r="BKL33" s="107"/>
      <c r="BKM33" s="107"/>
      <c r="BKN33" s="107"/>
      <c r="BKO33" s="107"/>
      <c r="BKP33" s="107"/>
      <c r="BKQ33" s="107"/>
      <c r="BKR33" s="107"/>
      <c r="BKS33" s="107"/>
      <c r="BKT33" s="107"/>
      <c r="BKU33" s="107"/>
      <c r="BKV33" s="107"/>
      <c r="BKW33" s="107"/>
      <c r="BKX33" s="107"/>
      <c r="BKY33" s="107"/>
      <c r="BKZ33" s="107"/>
      <c r="BLA33" s="107"/>
      <c r="BLB33" s="107"/>
      <c r="BLC33" s="107"/>
      <c r="BLD33" s="107"/>
      <c r="BLE33" s="107"/>
      <c r="BLF33" s="107"/>
      <c r="BLG33" s="107"/>
      <c r="BLH33" s="107"/>
      <c r="BLI33" s="107"/>
      <c r="BLJ33" s="107"/>
      <c r="BLK33" s="107"/>
      <c r="BLL33" s="107"/>
      <c r="BLM33" s="107"/>
      <c r="BLN33" s="107"/>
      <c r="BLO33" s="107"/>
      <c r="BLP33" s="107"/>
      <c r="BLQ33" s="107"/>
      <c r="BLR33" s="107"/>
      <c r="BLS33" s="107"/>
      <c r="BLT33" s="107"/>
      <c r="BLU33" s="107"/>
      <c r="BLV33" s="107"/>
      <c r="BLW33" s="107"/>
      <c r="BLX33" s="107"/>
      <c r="BLY33" s="107"/>
      <c r="BLZ33" s="107"/>
      <c r="BMA33" s="107"/>
      <c r="BMB33" s="107"/>
      <c r="BMC33" s="107"/>
      <c r="BMD33" s="107"/>
      <c r="BME33" s="107"/>
      <c r="BMF33" s="107"/>
      <c r="BMG33" s="107"/>
      <c r="BMH33" s="107"/>
      <c r="BMI33" s="107"/>
      <c r="BMJ33" s="107"/>
      <c r="BMK33" s="107"/>
      <c r="BML33" s="107"/>
      <c r="BMM33" s="107"/>
      <c r="BMN33" s="107"/>
      <c r="BMO33" s="107"/>
      <c r="BMP33" s="107"/>
      <c r="BMQ33" s="107"/>
      <c r="BMR33" s="107"/>
      <c r="BMS33" s="107"/>
      <c r="BMT33" s="107"/>
      <c r="BMU33" s="107"/>
      <c r="BMV33" s="107"/>
      <c r="BMW33" s="107"/>
      <c r="BMX33" s="107"/>
      <c r="BMY33" s="107"/>
      <c r="BMZ33" s="107"/>
      <c r="BNA33" s="107"/>
      <c r="BNB33" s="107"/>
      <c r="BNC33" s="107"/>
      <c r="BND33" s="107"/>
      <c r="BNE33" s="107"/>
      <c r="BNF33" s="107"/>
      <c r="BNG33" s="107"/>
      <c r="BNH33" s="107"/>
      <c r="BNI33" s="107"/>
      <c r="BNJ33" s="107"/>
      <c r="BNK33" s="107"/>
      <c r="BNL33" s="107"/>
      <c r="BNM33" s="107"/>
      <c r="BNN33" s="107"/>
      <c r="BNO33" s="107"/>
      <c r="BNP33" s="107"/>
      <c r="BNQ33" s="107"/>
      <c r="BNR33" s="107"/>
      <c r="BNS33" s="107"/>
      <c r="BNT33" s="107"/>
      <c r="BNU33" s="107"/>
      <c r="BNV33" s="107"/>
      <c r="BNW33" s="107"/>
      <c r="BNX33" s="107"/>
      <c r="BNY33" s="107"/>
      <c r="BNZ33" s="107"/>
      <c r="BOA33" s="107"/>
      <c r="BOB33" s="107"/>
      <c r="BOC33" s="107"/>
      <c r="BOD33" s="107"/>
      <c r="BOE33" s="107"/>
      <c r="BOF33" s="107"/>
      <c r="BOG33" s="107"/>
      <c r="BOH33" s="107"/>
      <c r="BOI33" s="107"/>
      <c r="BOJ33" s="107"/>
      <c r="BOK33" s="107"/>
      <c r="BOL33" s="107"/>
      <c r="BOM33" s="107"/>
      <c r="BON33" s="107"/>
      <c r="BOO33" s="107"/>
      <c r="BOP33" s="107"/>
      <c r="BOQ33" s="107"/>
      <c r="BOR33" s="107"/>
      <c r="BOS33" s="107"/>
      <c r="BOT33" s="107"/>
      <c r="BOU33" s="107"/>
      <c r="BOV33" s="107"/>
      <c r="BOW33" s="107"/>
      <c r="BOX33" s="107"/>
      <c r="BOY33" s="107"/>
      <c r="BOZ33" s="107"/>
      <c r="BPA33" s="107"/>
      <c r="BPB33" s="107"/>
      <c r="BPC33" s="107"/>
      <c r="BPD33" s="107"/>
      <c r="BPE33" s="107"/>
      <c r="BPF33" s="107"/>
      <c r="BPG33" s="107"/>
      <c r="BPH33" s="107"/>
      <c r="BPI33" s="107"/>
      <c r="BPJ33" s="107"/>
      <c r="BPK33" s="107"/>
      <c r="BPL33" s="107"/>
      <c r="BPM33" s="107"/>
      <c r="BPN33" s="107"/>
      <c r="BPO33" s="107"/>
      <c r="BPP33" s="107"/>
      <c r="BPQ33" s="107"/>
      <c r="BPR33" s="107"/>
      <c r="BPS33" s="107"/>
      <c r="BPT33" s="107"/>
      <c r="BPU33" s="107"/>
      <c r="BPV33" s="107"/>
      <c r="BPW33" s="107"/>
      <c r="BPX33" s="107"/>
      <c r="BPY33" s="107"/>
      <c r="BPZ33" s="107"/>
      <c r="BQA33" s="107"/>
      <c r="BQB33" s="107"/>
      <c r="BQC33" s="107"/>
      <c r="BQD33" s="107"/>
      <c r="BQE33" s="107"/>
      <c r="BQF33" s="107"/>
      <c r="BQG33" s="107"/>
      <c r="BQH33" s="107"/>
      <c r="BQI33" s="107"/>
      <c r="BQJ33" s="107"/>
      <c r="BQK33" s="107"/>
      <c r="BQL33" s="107"/>
      <c r="BQM33" s="107"/>
      <c r="BQN33" s="107"/>
      <c r="BQO33" s="107"/>
      <c r="BQP33" s="107"/>
      <c r="BQQ33" s="107"/>
      <c r="BQR33" s="107"/>
      <c r="BQS33" s="107"/>
      <c r="BQT33" s="107"/>
      <c r="BQU33" s="107"/>
      <c r="BQV33" s="107"/>
      <c r="BQW33" s="107"/>
      <c r="BQX33" s="107"/>
      <c r="BQY33" s="107"/>
      <c r="BQZ33" s="107"/>
      <c r="BRA33" s="107"/>
      <c r="BRB33" s="107"/>
      <c r="BRC33" s="107"/>
      <c r="BRD33" s="107"/>
      <c r="BRE33" s="107"/>
      <c r="BRF33" s="107"/>
      <c r="BRG33" s="107"/>
      <c r="BRH33" s="107"/>
      <c r="BRI33" s="107"/>
      <c r="BRJ33" s="107"/>
      <c r="BRK33" s="107"/>
      <c r="BRL33" s="107"/>
      <c r="BRM33" s="107"/>
      <c r="BRN33" s="107"/>
      <c r="BRO33" s="107"/>
      <c r="BRP33" s="107"/>
      <c r="BRQ33" s="107"/>
      <c r="BRR33" s="107"/>
      <c r="BRS33" s="107"/>
      <c r="BRT33" s="107"/>
      <c r="BRU33" s="107"/>
      <c r="BRV33" s="107"/>
      <c r="BRW33" s="107"/>
      <c r="BRX33" s="107"/>
      <c r="BRY33" s="107"/>
      <c r="BRZ33" s="107"/>
      <c r="BSA33" s="107"/>
      <c r="BSB33" s="107"/>
      <c r="BSC33" s="107"/>
      <c r="BSD33" s="107"/>
      <c r="BSE33" s="107"/>
      <c r="BSF33" s="107"/>
      <c r="BSG33" s="107"/>
      <c r="BSH33" s="107"/>
      <c r="BSI33" s="107"/>
      <c r="BSJ33" s="107"/>
      <c r="BSK33" s="107"/>
      <c r="BSL33" s="107"/>
      <c r="BSM33" s="107"/>
      <c r="BSN33" s="107"/>
      <c r="BSO33" s="107"/>
      <c r="BSP33" s="107"/>
      <c r="BSQ33" s="107"/>
      <c r="BSR33" s="107"/>
      <c r="BSS33" s="107"/>
      <c r="BST33" s="107"/>
      <c r="BSU33" s="107"/>
      <c r="BSV33" s="107"/>
      <c r="BSW33" s="107"/>
      <c r="BSX33" s="107"/>
      <c r="BSY33" s="107"/>
      <c r="BSZ33" s="107"/>
      <c r="BTA33" s="107"/>
      <c r="BTB33" s="107"/>
      <c r="BTC33" s="107"/>
      <c r="BTD33" s="107"/>
      <c r="BTE33" s="107"/>
      <c r="BTF33" s="107"/>
      <c r="BTG33" s="107"/>
      <c r="BTH33" s="107"/>
      <c r="BTI33" s="107"/>
      <c r="BTJ33" s="107"/>
      <c r="BTK33" s="107"/>
      <c r="BTL33" s="107"/>
      <c r="BTM33" s="107"/>
      <c r="BTN33" s="107"/>
      <c r="BTO33" s="107"/>
      <c r="BTP33" s="107"/>
      <c r="BTQ33" s="107"/>
      <c r="BTR33" s="107"/>
      <c r="BTS33" s="107"/>
      <c r="BTT33" s="107"/>
      <c r="BTU33" s="107"/>
      <c r="BTV33" s="107"/>
      <c r="BTW33" s="107"/>
      <c r="BTX33" s="107"/>
      <c r="BTY33" s="107"/>
      <c r="BTZ33" s="107"/>
      <c r="BUA33" s="107"/>
      <c r="BUB33" s="107"/>
      <c r="BUC33" s="107"/>
      <c r="BUD33" s="107"/>
      <c r="BUE33" s="107"/>
      <c r="BUF33" s="107"/>
      <c r="BUG33" s="107"/>
      <c r="BUH33" s="107"/>
      <c r="BUI33" s="107"/>
      <c r="BUJ33" s="107"/>
      <c r="BUK33" s="107"/>
      <c r="BUL33" s="107"/>
      <c r="BUM33" s="107"/>
      <c r="BUN33" s="107"/>
      <c r="BUO33" s="107"/>
      <c r="BUP33" s="107"/>
      <c r="BUQ33" s="107"/>
      <c r="BUR33" s="107"/>
      <c r="BUS33" s="107"/>
      <c r="BUT33" s="107"/>
      <c r="BUU33" s="107"/>
      <c r="BUV33" s="107"/>
      <c r="BUW33" s="107"/>
      <c r="BUX33" s="107"/>
      <c r="BUY33" s="107"/>
      <c r="BUZ33" s="107"/>
      <c r="BVA33" s="107"/>
      <c r="BVB33" s="107"/>
      <c r="BVC33" s="107"/>
      <c r="BVD33" s="107"/>
      <c r="BVE33" s="107"/>
      <c r="BVF33" s="107"/>
      <c r="BVG33" s="107"/>
      <c r="BVH33" s="107"/>
      <c r="BVI33" s="107"/>
      <c r="BVJ33" s="107"/>
      <c r="BVK33" s="107"/>
      <c r="BVL33" s="107"/>
      <c r="BVM33" s="107"/>
      <c r="BVN33" s="107"/>
      <c r="BVO33" s="107"/>
      <c r="BVP33" s="107"/>
      <c r="BVQ33" s="107"/>
      <c r="BVR33" s="107"/>
      <c r="BVS33" s="107"/>
      <c r="BVT33" s="107"/>
      <c r="BVU33" s="107"/>
      <c r="BVV33" s="107"/>
      <c r="BVW33" s="107"/>
      <c r="BVX33" s="107"/>
      <c r="BVY33" s="107"/>
      <c r="BVZ33" s="107"/>
      <c r="BWA33" s="107"/>
      <c r="BWB33" s="107"/>
      <c r="BWC33" s="107"/>
      <c r="BWD33" s="107"/>
      <c r="BWE33" s="107"/>
      <c r="BWF33" s="107"/>
      <c r="BWG33" s="107"/>
      <c r="BWH33" s="107"/>
      <c r="BWI33" s="107"/>
      <c r="BWJ33" s="107"/>
      <c r="BWK33" s="107"/>
      <c r="BWL33" s="107"/>
      <c r="BWM33" s="107"/>
      <c r="BWN33" s="107"/>
      <c r="BWO33" s="107"/>
      <c r="BWP33" s="107"/>
      <c r="BWQ33" s="107"/>
      <c r="BWR33" s="107"/>
      <c r="BWS33" s="107"/>
      <c r="BWT33" s="107"/>
      <c r="BWU33" s="107"/>
      <c r="BWV33" s="107"/>
      <c r="BWW33" s="107"/>
      <c r="BWX33" s="107"/>
      <c r="BWY33" s="107"/>
      <c r="BWZ33" s="107"/>
      <c r="BXA33" s="107"/>
      <c r="BXB33" s="107"/>
      <c r="BXC33" s="107"/>
      <c r="BXD33" s="107"/>
      <c r="BXE33" s="107"/>
      <c r="BXF33" s="107"/>
      <c r="BXG33" s="107"/>
      <c r="BXH33" s="107"/>
      <c r="BXI33" s="107"/>
      <c r="BXJ33" s="107"/>
      <c r="BXK33" s="107"/>
      <c r="BXL33" s="107"/>
      <c r="BXM33" s="107"/>
      <c r="BXN33" s="107"/>
      <c r="BXO33" s="107"/>
      <c r="BXP33" s="107"/>
      <c r="BXQ33" s="107"/>
      <c r="BXR33" s="107"/>
      <c r="BXS33" s="107"/>
      <c r="BXT33" s="107"/>
      <c r="BXU33" s="107"/>
      <c r="BXV33" s="107"/>
      <c r="BXW33" s="107"/>
      <c r="BXX33" s="107"/>
      <c r="BXY33" s="107"/>
      <c r="BXZ33" s="107"/>
      <c r="BYA33" s="107"/>
      <c r="BYB33" s="107"/>
      <c r="BYC33" s="107"/>
      <c r="BYD33" s="107"/>
      <c r="BYE33" s="107"/>
      <c r="BYF33" s="107"/>
      <c r="BYG33" s="107"/>
      <c r="BYH33" s="107"/>
      <c r="BYI33" s="107"/>
      <c r="BYJ33" s="107"/>
      <c r="BYK33" s="107"/>
      <c r="BYL33" s="107"/>
      <c r="BYM33" s="107"/>
      <c r="BYN33" s="107"/>
      <c r="BYO33" s="107"/>
      <c r="BYP33" s="107"/>
      <c r="BYQ33" s="107"/>
      <c r="BYR33" s="107"/>
      <c r="BYS33" s="107"/>
      <c r="BYT33" s="107"/>
      <c r="BYU33" s="107"/>
      <c r="BYV33" s="107"/>
      <c r="BYW33" s="107"/>
      <c r="BYX33" s="107"/>
      <c r="BYY33" s="107"/>
      <c r="BYZ33" s="107"/>
      <c r="BZA33" s="107"/>
      <c r="BZB33" s="107"/>
      <c r="BZC33" s="107"/>
      <c r="BZD33" s="107"/>
      <c r="BZE33" s="107"/>
      <c r="BZF33" s="107"/>
      <c r="BZG33" s="107"/>
      <c r="BZH33" s="107"/>
      <c r="BZI33" s="107"/>
      <c r="BZJ33" s="107"/>
      <c r="BZK33" s="107"/>
      <c r="BZL33" s="107"/>
      <c r="BZM33" s="107"/>
      <c r="BZN33" s="107"/>
      <c r="BZO33" s="107"/>
      <c r="BZP33" s="107"/>
      <c r="BZQ33" s="107"/>
      <c r="BZR33" s="107"/>
      <c r="BZS33" s="107"/>
      <c r="BZT33" s="107"/>
      <c r="BZU33" s="107"/>
      <c r="BZV33" s="107"/>
      <c r="BZW33" s="107"/>
      <c r="BZX33" s="107"/>
      <c r="BZY33" s="107"/>
      <c r="BZZ33" s="107"/>
      <c r="CAA33" s="107"/>
      <c r="CAB33" s="107"/>
      <c r="CAC33" s="107"/>
      <c r="CAD33" s="107"/>
      <c r="CAE33" s="107"/>
      <c r="CAF33" s="107"/>
      <c r="CAG33" s="107"/>
      <c r="CAH33" s="107"/>
      <c r="CAI33" s="107"/>
      <c r="CAJ33" s="107"/>
      <c r="CAK33" s="107"/>
      <c r="CAL33" s="107"/>
      <c r="CAM33" s="107"/>
      <c r="CAN33" s="107"/>
      <c r="CAO33" s="107"/>
      <c r="CAP33" s="107"/>
      <c r="CAQ33" s="107"/>
      <c r="CAR33" s="107"/>
      <c r="CAS33" s="107"/>
      <c r="CAT33" s="107"/>
      <c r="CAU33" s="107"/>
      <c r="CAV33" s="107"/>
      <c r="CAW33" s="107"/>
      <c r="CAX33" s="107"/>
      <c r="CAY33" s="107"/>
      <c r="CAZ33" s="107"/>
      <c r="CBA33" s="107"/>
      <c r="CBB33" s="107"/>
      <c r="CBC33" s="107"/>
      <c r="CBD33" s="107"/>
      <c r="CBE33" s="107"/>
      <c r="CBF33" s="107"/>
      <c r="CBG33" s="107"/>
      <c r="CBH33" s="107"/>
      <c r="CBI33" s="107"/>
      <c r="CBJ33" s="107"/>
      <c r="CBK33" s="107"/>
      <c r="CBL33" s="107"/>
      <c r="CBM33" s="107"/>
      <c r="CBN33" s="107"/>
      <c r="CBO33" s="107"/>
      <c r="CBP33" s="107"/>
      <c r="CBQ33" s="107"/>
      <c r="CBR33" s="107"/>
      <c r="CBS33" s="107"/>
      <c r="CBT33" s="107"/>
      <c r="CBU33" s="107"/>
      <c r="CBV33" s="107"/>
      <c r="CBW33" s="107"/>
      <c r="CBX33" s="107"/>
      <c r="CBY33" s="107"/>
      <c r="CBZ33" s="107"/>
      <c r="CCA33" s="107"/>
      <c r="CCB33" s="107"/>
      <c r="CCC33" s="107"/>
      <c r="CCD33" s="107"/>
      <c r="CCE33" s="107"/>
      <c r="CCF33" s="107"/>
      <c r="CCG33" s="107"/>
      <c r="CCH33" s="107"/>
      <c r="CCI33" s="107"/>
      <c r="CCJ33" s="107"/>
      <c r="CCK33" s="107"/>
      <c r="CCL33" s="107"/>
      <c r="CCM33" s="107"/>
      <c r="CCN33" s="107"/>
      <c r="CCO33" s="107"/>
      <c r="CCP33" s="107"/>
      <c r="CCQ33" s="107"/>
      <c r="CCR33" s="107"/>
      <c r="CCS33" s="107"/>
      <c r="CCT33" s="107"/>
      <c r="CCU33" s="107"/>
      <c r="CCV33" s="107"/>
      <c r="CCW33" s="107"/>
      <c r="CCX33" s="107"/>
      <c r="CCY33" s="107"/>
      <c r="CCZ33" s="107"/>
      <c r="CDA33" s="107"/>
      <c r="CDB33" s="107"/>
      <c r="CDC33" s="107"/>
      <c r="CDD33" s="107"/>
      <c r="CDE33" s="107"/>
      <c r="CDF33" s="107"/>
      <c r="CDG33" s="107"/>
      <c r="CDH33" s="107"/>
      <c r="CDI33" s="107"/>
      <c r="CDJ33" s="107"/>
      <c r="CDK33" s="107"/>
      <c r="CDL33" s="107"/>
      <c r="CDM33" s="107"/>
      <c r="CDN33" s="107"/>
      <c r="CDO33" s="107"/>
      <c r="CDP33" s="107"/>
      <c r="CDQ33" s="107"/>
      <c r="CDR33" s="107"/>
      <c r="CDS33" s="107"/>
      <c r="CDT33" s="107"/>
      <c r="CDU33" s="107"/>
      <c r="CDV33" s="107"/>
      <c r="CDW33" s="107"/>
      <c r="CDX33" s="107"/>
      <c r="CDY33" s="107"/>
      <c r="CDZ33" s="107"/>
      <c r="CEA33" s="107"/>
      <c r="CEB33" s="107"/>
      <c r="CEC33" s="107"/>
      <c r="CED33" s="107"/>
      <c r="CEE33" s="107"/>
      <c r="CEF33" s="107"/>
      <c r="CEG33" s="107"/>
      <c r="CEH33" s="107"/>
      <c r="CEI33" s="107"/>
      <c r="CEJ33" s="107"/>
      <c r="CEK33" s="107"/>
      <c r="CEL33" s="107"/>
      <c r="CEM33" s="107"/>
      <c r="CEN33" s="107"/>
      <c r="CEO33" s="107"/>
      <c r="CEP33" s="107"/>
      <c r="CEQ33" s="107"/>
      <c r="CER33" s="107"/>
      <c r="CES33" s="107"/>
      <c r="CET33" s="107"/>
      <c r="CEU33" s="107"/>
      <c r="CEV33" s="107"/>
      <c r="CEW33" s="107"/>
      <c r="CEX33" s="107"/>
      <c r="CEY33" s="107"/>
      <c r="CEZ33" s="107"/>
      <c r="CFA33" s="107"/>
      <c r="CFB33" s="107"/>
      <c r="CFC33" s="107"/>
      <c r="CFD33" s="107"/>
      <c r="CFE33" s="107"/>
      <c r="CFF33" s="107"/>
      <c r="CFG33" s="107"/>
      <c r="CFH33" s="107"/>
      <c r="CFI33" s="107"/>
      <c r="CFJ33" s="107"/>
      <c r="CFK33" s="107"/>
      <c r="CFL33" s="107"/>
      <c r="CFM33" s="107"/>
      <c r="CFN33" s="107"/>
      <c r="CFO33" s="107"/>
      <c r="CFP33" s="107"/>
      <c r="CFQ33" s="107"/>
      <c r="CFR33" s="107"/>
      <c r="CFS33" s="107"/>
      <c r="CFT33" s="107"/>
      <c r="CFU33" s="107"/>
      <c r="CFV33" s="107"/>
      <c r="CFW33" s="107"/>
      <c r="CFX33" s="107"/>
      <c r="CFY33" s="107"/>
      <c r="CFZ33" s="107"/>
      <c r="CGA33" s="107"/>
      <c r="CGB33" s="107"/>
      <c r="CGC33" s="107"/>
      <c r="CGD33" s="107"/>
      <c r="CGE33" s="107"/>
      <c r="CGF33" s="107"/>
      <c r="CGG33" s="107"/>
      <c r="CGH33" s="107"/>
      <c r="CGI33" s="107"/>
      <c r="CGJ33" s="107"/>
      <c r="CGK33" s="107"/>
      <c r="CGL33" s="107"/>
      <c r="CGM33" s="107"/>
      <c r="CGN33" s="107"/>
      <c r="CGO33" s="107"/>
      <c r="CGP33" s="107"/>
      <c r="CGQ33" s="107"/>
      <c r="CGR33" s="107"/>
      <c r="CGS33" s="107"/>
      <c r="CGT33" s="107"/>
      <c r="CGU33" s="107"/>
      <c r="CGV33" s="107"/>
      <c r="CGW33" s="107"/>
      <c r="CGX33" s="107"/>
      <c r="CGY33" s="107"/>
      <c r="CGZ33" s="107"/>
      <c r="CHA33" s="107"/>
      <c r="CHB33" s="107"/>
      <c r="CHC33" s="107"/>
      <c r="CHD33" s="107"/>
      <c r="CHE33" s="107"/>
      <c r="CHF33" s="107"/>
      <c r="CHG33" s="107"/>
      <c r="CHH33" s="107"/>
      <c r="CHI33" s="107"/>
      <c r="CHJ33" s="107"/>
      <c r="CHK33" s="107"/>
      <c r="CHL33" s="107"/>
      <c r="CHM33" s="107"/>
      <c r="CHN33" s="107"/>
      <c r="CHO33" s="107"/>
      <c r="CHP33" s="107"/>
      <c r="CHQ33" s="107"/>
      <c r="CHR33" s="107"/>
      <c r="CHS33" s="107"/>
      <c r="CHT33" s="107"/>
      <c r="CHU33" s="107"/>
      <c r="CHV33" s="107"/>
      <c r="CHW33" s="107"/>
      <c r="CHX33" s="107"/>
      <c r="CHY33" s="107"/>
      <c r="CHZ33" s="107"/>
      <c r="CIA33" s="107"/>
      <c r="CIB33" s="107"/>
      <c r="CIC33" s="107"/>
      <c r="CID33" s="107"/>
      <c r="CIE33" s="107"/>
      <c r="CIF33" s="107"/>
      <c r="CIG33" s="107"/>
      <c r="CIH33" s="107"/>
      <c r="CII33" s="107"/>
      <c r="CIJ33" s="107"/>
      <c r="CIK33" s="107"/>
      <c r="CIL33" s="107"/>
      <c r="CIM33" s="107"/>
      <c r="CIN33" s="107"/>
      <c r="CIO33" s="107"/>
      <c r="CIP33" s="107"/>
      <c r="CIQ33" s="107"/>
      <c r="CIR33" s="107"/>
      <c r="CIS33" s="107"/>
      <c r="CIT33" s="107"/>
      <c r="CIU33" s="107"/>
      <c r="CIV33" s="107"/>
      <c r="CIW33" s="107"/>
      <c r="CIX33" s="107"/>
      <c r="CIY33" s="107"/>
      <c r="CIZ33" s="107"/>
      <c r="CJA33" s="107"/>
      <c r="CJB33" s="107"/>
      <c r="CJC33" s="107"/>
      <c r="CJD33" s="107"/>
      <c r="CJE33" s="107"/>
      <c r="CJF33" s="107"/>
      <c r="CJG33" s="107"/>
      <c r="CJH33" s="107"/>
      <c r="CJI33" s="107"/>
      <c r="CJJ33" s="107"/>
      <c r="CJK33" s="107"/>
      <c r="CJL33" s="107"/>
      <c r="CJM33" s="107"/>
      <c r="CJN33" s="107"/>
      <c r="CJO33" s="107"/>
      <c r="CJP33" s="107"/>
      <c r="CJQ33" s="107"/>
      <c r="CJR33" s="107"/>
      <c r="CJS33" s="107"/>
      <c r="CJT33" s="107"/>
      <c r="CJU33" s="107"/>
      <c r="CJV33" s="107"/>
      <c r="CJW33" s="107"/>
      <c r="CJX33" s="107"/>
      <c r="CJY33" s="107"/>
      <c r="CJZ33" s="107"/>
      <c r="CKA33" s="107"/>
      <c r="CKB33" s="107"/>
      <c r="CKC33" s="107"/>
      <c r="CKD33" s="107"/>
      <c r="CKE33" s="107"/>
      <c r="CKF33" s="107"/>
      <c r="CKG33" s="107"/>
      <c r="CKH33" s="107"/>
      <c r="CKI33" s="107"/>
      <c r="CKJ33" s="107"/>
      <c r="CKK33" s="107"/>
      <c r="CKL33" s="107"/>
      <c r="CKM33" s="107"/>
      <c r="CKN33" s="107"/>
      <c r="CKO33" s="107"/>
      <c r="CKP33" s="107"/>
      <c r="CKQ33" s="107"/>
      <c r="CKR33" s="107"/>
      <c r="CKS33" s="107"/>
      <c r="CKT33" s="107"/>
      <c r="CKU33" s="107"/>
      <c r="CKV33" s="107"/>
      <c r="CKW33" s="107"/>
      <c r="CKX33" s="107"/>
      <c r="CKY33" s="107"/>
      <c r="CKZ33" s="107"/>
      <c r="CLA33" s="107"/>
      <c r="CLB33" s="107"/>
      <c r="CLC33" s="107"/>
      <c r="CLD33" s="107"/>
      <c r="CLE33" s="107"/>
      <c r="CLF33" s="107"/>
      <c r="CLG33" s="107"/>
      <c r="CLH33" s="107"/>
      <c r="CLI33" s="107"/>
      <c r="CLJ33" s="107"/>
      <c r="CLK33" s="107"/>
      <c r="CLL33" s="107"/>
      <c r="CLM33" s="107"/>
      <c r="CLN33" s="107"/>
      <c r="CLO33" s="107"/>
      <c r="CLP33" s="107"/>
      <c r="CLQ33" s="107"/>
      <c r="CLR33" s="107"/>
      <c r="CLS33" s="107"/>
      <c r="CLT33" s="107"/>
      <c r="CLU33" s="107"/>
      <c r="CLV33" s="107"/>
      <c r="CLW33" s="107"/>
      <c r="CLX33" s="107"/>
      <c r="CLY33" s="107"/>
      <c r="CLZ33" s="107"/>
      <c r="CMA33" s="107"/>
      <c r="CMB33" s="107"/>
      <c r="CMC33" s="107"/>
      <c r="CMD33" s="107"/>
      <c r="CME33" s="107"/>
      <c r="CMF33" s="107"/>
      <c r="CMG33" s="107"/>
      <c r="CMH33" s="107"/>
      <c r="CMI33" s="107"/>
      <c r="CMJ33" s="107"/>
      <c r="CMK33" s="107"/>
      <c r="CML33" s="107"/>
      <c r="CMM33" s="107"/>
      <c r="CMN33" s="107"/>
      <c r="CMO33" s="107"/>
      <c r="CMP33" s="107"/>
      <c r="CMQ33" s="107"/>
      <c r="CMR33" s="107"/>
      <c r="CMS33" s="107"/>
      <c r="CMT33" s="107"/>
      <c r="CMU33" s="107"/>
      <c r="CMV33" s="107"/>
      <c r="CMW33" s="107"/>
      <c r="CMX33" s="107"/>
      <c r="CMY33" s="107"/>
      <c r="CMZ33" s="107"/>
      <c r="CNA33" s="107"/>
      <c r="CNB33" s="107"/>
      <c r="CNC33" s="107"/>
      <c r="CND33" s="107"/>
      <c r="CNE33" s="107"/>
      <c r="CNF33" s="107"/>
      <c r="CNG33" s="107"/>
      <c r="CNH33" s="107"/>
      <c r="CNI33" s="107"/>
      <c r="CNJ33" s="107"/>
      <c r="CNK33" s="107"/>
      <c r="CNL33" s="107"/>
      <c r="CNM33" s="107"/>
      <c r="CNN33" s="107"/>
      <c r="CNO33" s="107"/>
      <c r="CNP33" s="107"/>
      <c r="CNQ33" s="107"/>
      <c r="CNR33" s="107"/>
      <c r="CNS33" s="107"/>
      <c r="CNT33" s="107"/>
      <c r="CNU33" s="107"/>
      <c r="CNV33" s="107"/>
      <c r="CNW33" s="107"/>
      <c r="CNX33" s="107"/>
      <c r="CNY33" s="107"/>
      <c r="CNZ33" s="107"/>
      <c r="COA33" s="107"/>
      <c r="COB33" s="107"/>
      <c r="COC33" s="107"/>
      <c r="COD33" s="107"/>
      <c r="COE33" s="107"/>
      <c r="COF33" s="107"/>
      <c r="COG33" s="107"/>
      <c r="COH33" s="107"/>
      <c r="COI33" s="107"/>
      <c r="COJ33" s="107"/>
      <c r="COK33" s="107"/>
      <c r="COL33" s="107"/>
      <c r="COM33" s="107"/>
      <c r="CON33" s="107"/>
      <c r="COO33" s="107"/>
      <c r="COP33" s="107"/>
      <c r="COQ33" s="107"/>
      <c r="COR33" s="107"/>
      <c r="COS33" s="107"/>
      <c r="COT33" s="107"/>
      <c r="COU33" s="107"/>
      <c r="COV33" s="107"/>
      <c r="COW33" s="107"/>
      <c r="COX33" s="107"/>
      <c r="COY33" s="107"/>
      <c r="COZ33" s="107"/>
      <c r="CPA33" s="107"/>
      <c r="CPB33" s="107"/>
      <c r="CPC33" s="107"/>
      <c r="CPD33" s="107"/>
      <c r="CPE33" s="107"/>
      <c r="CPF33" s="107"/>
      <c r="CPG33" s="107"/>
      <c r="CPH33" s="107"/>
      <c r="CPI33" s="107"/>
      <c r="CPJ33" s="107"/>
      <c r="CPK33" s="107"/>
      <c r="CPL33" s="107"/>
      <c r="CPM33" s="107"/>
      <c r="CPN33" s="107"/>
      <c r="CPO33" s="107"/>
      <c r="CPP33" s="107"/>
      <c r="CPQ33" s="107"/>
      <c r="CPR33" s="107"/>
      <c r="CPS33" s="107"/>
      <c r="CPT33" s="107"/>
      <c r="CPU33" s="107"/>
      <c r="CPV33" s="107"/>
      <c r="CPW33" s="107"/>
      <c r="CPX33" s="107"/>
      <c r="CPY33" s="107"/>
      <c r="CPZ33" s="107"/>
      <c r="CQA33" s="107"/>
      <c r="CQB33" s="107"/>
      <c r="CQC33" s="107"/>
      <c r="CQD33" s="107"/>
      <c r="CQE33" s="107"/>
      <c r="CQF33" s="107"/>
      <c r="CQG33" s="107"/>
      <c r="CQH33" s="107"/>
      <c r="CQI33" s="107"/>
      <c r="CQJ33" s="107"/>
      <c r="CQK33" s="107"/>
      <c r="CQL33" s="107"/>
      <c r="CQM33" s="107"/>
      <c r="CQN33" s="107"/>
      <c r="CQO33" s="107"/>
      <c r="CQP33" s="107"/>
      <c r="CQQ33" s="107"/>
      <c r="CQR33" s="107"/>
      <c r="CQS33" s="107"/>
      <c r="CQT33" s="107"/>
      <c r="CQU33" s="107"/>
      <c r="CQV33" s="107"/>
      <c r="CQW33" s="107"/>
      <c r="CQX33" s="107"/>
      <c r="CQY33" s="107"/>
      <c r="CQZ33" s="107"/>
      <c r="CRA33" s="107"/>
      <c r="CRB33" s="107"/>
      <c r="CRC33" s="107"/>
      <c r="CRD33" s="107"/>
      <c r="CRE33" s="107"/>
      <c r="CRF33" s="107"/>
      <c r="CRG33" s="107"/>
      <c r="CRH33" s="107"/>
      <c r="CRI33" s="107"/>
      <c r="CRJ33" s="107"/>
      <c r="CRK33" s="107"/>
      <c r="CRL33" s="107"/>
      <c r="CRM33" s="107"/>
      <c r="CRN33" s="107"/>
      <c r="CRO33" s="107"/>
      <c r="CRP33" s="107"/>
      <c r="CRQ33" s="107"/>
      <c r="CRR33" s="107"/>
      <c r="CRS33" s="107"/>
      <c r="CRT33" s="107"/>
      <c r="CRU33" s="107"/>
      <c r="CRV33" s="107"/>
      <c r="CRW33" s="107"/>
      <c r="CRX33" s="107"/>
      <c r="CRY33" s="107"/>
      <c r="CRZ33" s="107"/>
      <c r="CSA33" s="107"/>
      <c r="CSB33" s="107"/>
      <c r="CSC33" s="107"/>
      <c r="CSD33" s="107"/>
      <c r="CSE33" s="107"/>
      <c r="CSF33" s="107"/>
      <c r="CSG33" s="107"/>
      <c r="CSH33" s="107"/>
      <c r="CSI33" s="107"/>
      <c r="CSJ33" s="107"/>
      <c r="CSK33" s="107"/>
      <c r="CSL33" s="107"/>
      <c r="CSM33" s="107"/>
      <c r="CSN33" s="107"/>
      <c r="CSO33" s="107"/>
      <c r="CSP33" s="107"/>
      <c r="CSQ33" s="107"/>
      <c r="CSR33" s="107"/>
      <c r="CSS33" s="107"/>
      <c r="CST33" s="107"/>
      <c r="CSU33" s="107"/>
      <c r="CSV33" s="107"/>
      <c r="CSW33" s="107"/>
      <c r="CSX33" s="107"/>
      <c r="CSY33" s="107"/>
      <c r="CSZ33" s="107"/>
      <c r="CTA33" s="107"/>
      <c r="CTB33" s="107"/>
      <c r="CTC33" s="107"/>
      <c r="CTD33" s="107"/>
      <c r="CTE33" s="107"/>
      <c r="CTF33" s="107"/>
      <c r="CTG33" s="107"/>
      <c r="CTH33" s="107"/>
      <c r="CTI33" s="107"/>
      <c r="CTJ33" s="107"/>
      <c r="CTK33" s="107"/>
      <c r="CTL33" s="107"/>
      <c r="CTM33" s="107"/>
      <c r="CTN33" s="107"/>
      <c r="CTO33" s="107"/>
      <c r="CTP33" s="107"/>
      <c r="CTQ33" s="107"/>
      <c r="CTR33" s="107"/>
      <c r="CTS33" s="107"/>
      <c r="CTT33" s="107"/>
      <c r="CTU33" s="107"/>
      <c r="CTV33" s="107"/>
      <c r="CTW33" s="107"/>
      <c r="CTX33" s="107"/>
      <c r="CTY33" s="107"/>
      <c r="CTZ33" s="107"/>
      <c r="CUA33" s="107"/>
      <c r="CUB33" s="107"/>
      <c r="CUC33" s="107"/>
      <c r="CUD33" s="107"/>
      <c r="CUE33" s="107"/>
      <c r="CUF33" s="107"/>
      <c r="CUG33" s="107"/>
      <c r="CUH33" s="107"/>
      <c r="CUI33" s="107"/>
      <c r="CUJ33" s="107"/>
      <c r="CUK33" s="107"/>
      <c r="CUL33" s="107"/>
      <c r="CUM33" s="107"/>
      <c r="CUN33" s="107"/>
      <c r="CUO33" s="107"/>
      <c r="CUP33" s="107"/>
      <c r="CUQ33" s="107"/>
      <c r="CUR33" s="107"/>
      <c r="CUS33" s="107"/>
      <c r="CUT33" s="107"/>
      <c r="CUU33" s="107"/>
      <c r="CUV33" s="107"/>
      <c r="CUW33" s="107"/>
      <c r="CUX33" s="107"/>
      <c r="CUY33" s="107"/>
      <c r="CUZ33" s="107"/>
      <c r="CVA33" s="107"/>
      <c r="CVB33" s="107"/>
      <c r="CVC33" s="107"/>
      <c r="CVD33" s="107"/>
      <c r="CVE33" s="107"/>
      <c r="CVF33" s="107"/>
      <c r="CVG33" s="107"/>
      <c r="CVH33" s="107"/>
      <c r="CVI33" s="107"/>
      <c r="CVJ33" s="107"/>
      <c r="CVK33" s="107"/>
      <c r="CVL33" s="107"/>
      <c r="CVM33" s="107"/>
      <c r="CVN33" s="107"/>
      <c r="CVO33" s="107"/>
      <c r="CVP33" s="107"/>
      <c r="CVQ33" s="107"/>
      <c r="CVR33" s="107"/>
      <c r="CVS33" s="107"/>
      <c r="CVT33" s="107"/>
      <c r="CVU33" s="107"/>
      <c r="CVV33" s="107"/>
      <c r="CVW33" s="107"/>
      <c r="CVX33" s="107"/>
      <c r="CVY33" s="107"/>
      <c r="CVZ33" s="107"/>
      <c r="CWA33" s="107"/>
      <c r="CWB33" s="107"/>
      <c r="CWC33" s="107"/>
      <c r="CWD33" s="107"/>
      <c r="CWE33" s="107"/>
      <c r="CWF33" s="107"/>
      <c r="CWG33" s="107"/>
      <c r="CWH33" s="107"/>
      <c r="CWI33" s="107"/>
      <c r="CWJ33" s="107"/>
      <c r="CWK33" s="107"/>
      <c r="CWL33" s="107"/>
      <c r="CWM33" s="107"/>
      <c r="CWN33" s="107"/>
      <c r="CWO33" s="107"/>
      <c r="CWP33" s="107"/>
      <c r="CWQ33" s="107"/>
      <c r="CWR33" s="107"/>
      <c r="CWS33" s="107"/>
      <c r="CWT33" s="107"/>
      <c r="CWU33" s="107"/>
      <c r="CWV33" s="107"/>
      <c r="CWW33" s="107"/>
      <c r="CWX33" s="107"/>
      <c r="CWY33" s="107"/>
      <c r="CWZ33" s="107"/>
      <c r="CXA33" s="107"/>
      <c r="CXB33" s="107"/>
      <c r="CXC33" s="107"/>
      <c r="CXD33" s="107"/>
      <c r="CXE33" s="107"/>
      <c r="CXF33" s="107"/>
      <c r="CXG33" s="107"/>
      <c r="CXH33" s="107"/>
      <c r="CXI33" s="107"/>
      <c r="CXJ33" s="107"/>
      <c r="CXK33" s="107"/>
      <c r="CXL33" s="107"/>
      <c r="CXM33" s="107"/>
      <c r="CXN33" s="107"/>
      <c r="CXO33" s="107"/>
      <c r="CXP33" s="107"/>
      <c r="CXQ33" s="107"/>
      <c r="CXR33" s="107"/>
      <c r="CXS33" s="107"/>
      <c r="CXT33" s="107"/>
      <c r="CXU33" s="107"/>
      <c r="CXV33" s="107"/>
      <c r="CXW33" s="107"/>
      <c r="CXX33" s="107"/>
      <c r="CXY33" s="107"/>
      <c r="CXZ33" s="107"/>
      <c r="CYA33" s="107"/>
      <c r="CYB33" s="107"/>
      <c r="CYC33" s="107"/>
      <c r="CYD33" s="107"/>
      <c r="CYE33" s="107"/>
      <c r="CYF33" s="107"/>
      <c r="CYG33" s="107"/>
      <c r="CYH33" s="107"/>
      <c r="CYI33" s="107"/>
      <c r="CYJ33" s="107"/>
      <c r="CYK33" s="107"/>
      <c r="CYL33" s="107"/>
      <c r="CYM33" s="107"/>
      <c r="CYN33" s="107"/>
      <c r="CYO33" s="107"/>
      <c r="CYP33" s="107"/>
      <c r="CYQ33" s="107"/>
      <c r="CYR33" s="107"/>
      <c r="CYS33" s="107"/>
      <c r="CYT33" s="107"/>
      <c r="CYU33" s="107"/>
      <c r="CYV33" s="107"/>
      <c r="CYW33" s="107"/>
      <c r="CYX33" s="107"/>
      <c r="CYY33" s="107"/>
      <c r="CYZ33" s="107"/>
      <c r="CZA33" s="107"/>
      <c r="CZB33" s="107"/>
      <c r="CZC33" s="107"/>
      <c r="CZD33" s="107"/>
      <c r="CZE33" s="107"/>
      <c r="CZF33" s="107"/>
      <c r="CZG33" s="107"/>
      <c r="CZH33" s="107"/>
      <c r="CZI33" s="107"/>
      <c r="CZJ33" s="107"/>
      <c r="CZK33" s="107"/>
      <c r="CZL33" s="107"/>
      <c r="CZM33" s="107"/>
      <c r="CZN33" s="107"/>
      <c r="CZO33" s="107"/>
      <c r="CZP33" s="107"/>
      <c r="CZQ33" s="107"/>
      <c r="CZR33" s="107"/>
      <c r="CZS33" s="107"/>
      <c r="CZT33" s="107"/>
      <c r="CZU33" s="107"/>
      <c r="CZV33" s="107"/>
      <c r="CZW33" s="107"/>
      <c r="CZX33" s="107"/>
      <c r="CZY33" s="107"/>
      <c r="CZZ33" s="107"/>
      <c r="DAA33" s="107"/>
      <c r="DAB33" s="107"/>
      <c r="DAC33" s="107"/>
      <c r="DAD33" s="107"/>
      <c r="DAE33" s="107"/>
      <c r="DAF33" s="107"/>
      <c r="DAG33" s="107"/>
      <c r="DAH33" s="107"/>
      <c r="DAI33" s="107"/>
      <c r="DAJ33" s="107"/>
      <c r="DAK33" s="107"/>
      <c r="DAL33" s="107"/>
      <c r="DAM33" s="107"/>
      <c r="DAN33" s="107"/>
      <c r="DAO33" s="107"/>
      <c r="DAP33" s="107"/>
      <c r="DAQ33" s="107"/>
      <c r="DAR33" s="107"/>
      <c r="DAS33" s="107"/>
      <c r="DAT33" s="107"/>
      <c r="DAU33" s="107"/>
      <c r="DAV33" s="107"/>
      <c r="DAW33" s="107"/>
      <c r="DAX33" s="107"/>
      <c r="DAY33" s="107"/>
      <c r="DAZ33" s="107"/>
      <c r="DBA33" s="107"/>
      <c r="DBB33" s="107"/>
      <c r="DBC33" s="107"/>
      <c r="DBD33" s="107"/>
      <c r="DBE33" s="107"/>
      <c r="DBF33" s="107"/>
      <c r="DBG33" s="107"/>
      <c r="DBH33" s="107"/>
      <c r="DBI33" s="107"/>
      <c r="DBJ33" s="107"/>
      <c r="DBK33" s="107"/>
      <c r="DBL33" s="107"/>
      <c r="DBM33" s="107"/>
      <c r="DBN33" s="107"/>
      <c r="DBO33" s="107"/>
      <c r="DBP33" s="107"/>
      <c r="DBQ33" s="107"/>
      <c r="DBR33" s="107"/>
      <c r="DBS33" s="107"/>
      <c r="DBT33" s="107"/>
      <c r="DBU33" s="107"/>
      <c r="DBV33" s="107"/>
      <c r="DBW33" s="107"/>
      <c r="DBX33" s="107"/>
      <c r="DBY33" s="107"/>
      <c r="DBZ33" s="107"/>
      <c r="DCA33" s="107"/>
      <c r="DCB33" s="107"/>
      <c r="DCC33" s="107"/>
      <c r="DCD33" s="107"/>
      <c r="DCE33" s="107"/>
      <c r="DCF33" s="107"/>
      <c r="DCG33" s="107"/>
      <c r="DCH33" s="107"/>
      <c r="DCI33" s="107"/>
      <c r="DCJ33" s="107"/>
      <c r="DCK33" s="107"/>
      <c r="DCL33" s="107"/>
      <c r="DCM33" s="107"/>
      <c r="DCN33" s="107"/>
      <c r="DCO33" s="107"/>
      <c r="DCP33" s="107"/>
      <c r="DCQ33" s="107"/>
      <c r="DCR33" s="107"/>
      <c r="DCS33" s="107"/>
      <c r="DCT33" s="107"/>
      <c r="DCU33" s="107"/>
      <c r="DCV33" s="107"/>
      <c r="DCW33" s="107"/>
      <c r="DCX33" s="107"/>
      <c r="DCY33" s="107"/>
      <c r="DCZ33" s="107"/>
      <c r="DDA33" s="107"/>
      <c r="DDB33" s="107"/>
      <c r="DDC33" s="107"/>
      <c r="DDD33" s="107"/>
      <c r="DDE33" s="107"/>
      <c r="DDF33" s="107"/>
      <c r="DDG33" s="107"/>
      <c r="DDH33" s="107"/>
      <c r="DDI33" s="107"/>
      <c r="DDJ33" s="107"/>
      <c r="DDK33" s="107"/>
      <c r="DDL33" s="107"/>
      <c r="DDM33" s="107"/>
      <c r="DDN33" s="107"/>
      <c r="DDO33" s="107"/>
      <c r="DDP33" s="107"/>
      <c r="DDQ33" s="107"/>
      <c r="DDR33" s="107"/>
      <c r="DDS33" s="107"/>
      <c r="DDT33" s="107"/>
      <c r="DDU33" s="107"/>
      <c r="DDV33" s="107"/>
      <c r="DDW33" s="107"/>
      <c r="DDX33" s="107"/>
      <c r="DDY33" s="107"/>
      <c r="DDZ33" s="107"/>
      <c r="DEA33" s="107"/>
      <c r="DEB33" s="107"/>
      <c r="DEC33" s="107"/>
      <c r="DED33" s="107"/>
      <c r="DEE33" s="107"/>
      <c r="DEF33" s="107"/>
      <c r="DEG33" s="107"/>
      <c r="DEH33" s="107"/>
      <c r="DEI33" s="107"/>
      <c r="DEJ33" s="107"/>
      <c r="DEK33" s="107"/>
      <c r="DEL33" s="107"/>
      <c r="DEM33" s="107"/>
      <c r="DEN33" s="107"/>
      <c r="DEO33" s="107"/>
      <c r="DEP33" s="107"/>
      <c r="DEQ33" s="107"/>
      <c r="DER33" s="107"/>
      <c r="DES33" s="107"/>
      <c r="DET33" s="107"/>
      <c r="DEU33" s="107"/>
      <c r="DEV33" s="107"/>
      <c r="DEW33" s="107"/>
      <c r="DEX33" s="107"/>
      <c r="DEY33" s="107"/>
      <c r="DEZ33" s="107"/>
      <c r="DFA33" s="107"/>
      <c r="DFB33" s="107"/>
      <c r="DFC33" s="107"/>
      <c r="DFD33" s="107"/>
      <c r="DFE33" s="107"/>
      <c r="DFF33" s="107"/>
      <c r="DFG33" s="107"/>
      <c r="DFH33" s="107"/>
      <c r="DFI33" s="107"/>
      <c r="DFJ33" s="107"/>
      <c r="DFK33" s="107"/>
      <c r="DFL33" s="107"/>
      <c r="DFM33" s="107"/>
      <c r="DFN33" s="107"/>
      <c r="DFO33" s="107"/>
      <c r="DFP33" s="107"/>
      <c r="DFQ33" s="107"/>
      <c r="DFR33" s="107"/>
      <c r="DFS33" s="107"/>
      <c r="DFT33" s="107"/>
      <c r="DFU33" s="107"/>
      <c r="DFV33" s="107"/>
      <c r="DFW33" s="107"/>
      <c r="DFX33" s="107"/>
      <c r="DFY33" s="107"/>
      <c r="DFZ33" s="107"/>
      <c r="DGA33" s="107"/>
      <c r="DGB33" s="107"/>
      <c r="DGC33" s="107"/>
      <c r="DGD33" s="107"/>
      <c r="DGE33" s="107"/>
      <c r="DGF33" s="107"/>
      <c r="DGG33" s="107"/>
      <c r="DGH33" s="107"/>
      <c r="DGI33" s="107"/>
      <c r="DGJ33" s="107"/>
      <c r="DGK33" s="107"/>
      <c r="DGL33" s="107"/>
      <c r="DGM33" s="107"/>
      <c r="DGN33" s="107"/>
      <c r="DGO33" s="107"/>
      <c r="DGP33" s="107"/>
      <c r="DGQ33" s="107"/>
      <c r="DGR33" s="107"/>
      <c r="DGS33" s="107"/>
      <c r="DGT33" s="107"/>
      <c r="DGU33" s="107"/>
      <c r="DGV33" s="107"/>
      <c r="DGW33" s="107"/>
      <c r="DGX33" s="107"/>
      <c r="DGY33" s="107"/>
      <c r="DGZ33" s="107"/>
      <c r="DHA33" s="107"/>
      <c r="DHB33" s="107"/>
      <c r="DHC33" s="107"/>
      <c r="DHD33" s="107"/>
      <c r="DHE33" s="107"/>
      <c r="DHF33" s="107"/>
      <c r="DHG33" s="107"/>
      <c r="DHH33" s="107"/>
      <c r="DHI33" s="107"/>
      <c r="DHJ33" s="107"/>
      <c r="DHK33" s="107"/>
      <c r="DHL33" s="107"/>
      <c r="DHM33" s="107"/>
      <c r="DHN33" s="107"/>
      <c r="DHO33" s="107"/>
      <c r="DHP33" s="107"/>
      <c r="DHQ33" s="107"/>
      <c r="DHR33" s="107"/>
      <c r="DHS33" s="107"/>
      <c r="DHT33" s="107"/>
      <c r="DHU33" s="107"/>
      <c r="DHV33" s="107"/>
      <c r="DHW33" s="107"/>
      <c r="DHX33" s="107"/>
      <c r="DHY33" s="107"/>
      <c r="DHZ33" s="107"/>
      <c r="DIA33" s="107"/>
      <c r="DIB33" s="107"/>
      <c r="DIC33" s="107"/>
      <c r="DID33" s="107"/>
      <c r="DIE33" s="107"/>
      <c r="DIF33" s="107"/>
      <c r="DIG33" s="107"/>
      <c r="DIH33" s="107"/>
      <c r="DII33" s="107"/>
      <c r="DIJ33" s="107"/>
      <c r="DIK33" s="107"/>
      <c r="DIL33" s="107"/>
      <c r="DIM33" s="107"/>
      <c r="DIN33" s="107"/>
      <c r="DIO33" s="107"/>
      <c r="DIP33" s="107"/>
      <c r="DIQ33" s="107"/>
      <c r="DIR33" s="107"/>
      <c r="DIS33" s="107"/>
      <c r="DIT33" s="107"/>
      <c r="DIU33" s="107"/>
      <c r="DIV33" s="107"/>
      <c r="DIW33" s="107"/>
      <c r="DIX33" s="107"/>
      <c r="DIY33" s="107"/>
      <c r="DIZ33" s="107"/>
      <c r="DJA33" s="107"/>
      <c r="DJB33" s="107"/>
      <c r="DJC33" s="107"/>
      <c r="DJD33" s="107"/>
      <c r="DJE33" s="107"/>
      <c r="DJF33" s="107"/>
      <c r="DJG33" s="107"/>
      <c r="DJH33" s="107"/>
      <c r="DJI33" s="107"/>
      <c r="DJJ33" s="107"/>
      <c r="DJK33" s="107"/>
      <c r="DJL33" s="107"/>
      <c r="DJM33" s="107"/>
      <c r="DJN33" s="107"/>
      <c r="DJO33" s="107"/>
      <c r="DJP33" s="107"/>
      <c r="DJQ33" s="107"/>
      <c r="DJR33" s="107"/>
      <c r="DJS33" s="107"/>
      <c r="DJT33" s="107"/>
      <c r="DJU33" s="107"/>
      <c r="DJV33" s="107"/>
      <c r="DJW33" s="107"/>
      <c r="DJX33" s="107"/>
      <c r="DJY33" s="107"/>
      <c r="DJZ33" s="107"/>
      <c r="DKA33" s="107"/>
      <c r="DKB33" s="107"/>
      <c r="DKC33" s="107"/>
      <c r="DKD33" s="107"/>
      <c r="DKE33" s="107"/>
      <c r="DKF33" s="107"/>
      <c r="DKG33" s="107"/>
      <c r="DKH33" s="107"/>
      <c r="DKI33" s="107"/>
      <c r="DKJ33" s="107"/>
      <c r="DKK33" s="107"/>
      <c r="DKL33" s="107"/>
      <c r="DKM33" s="107"/>
      <c r="DKN33" s="107"/>
      <c r="DKO33" s="107"/>
      <c r="DKP33" s="107"/>
      <c r="DKQ33" s="107"/>
      <c r="DKR33" s="107"/>
      <c r="DKS33" s="107"/>
      <c r="DKT33" s="107"/>
      <c r="DKU33" s="107"/>
      <c r="DKV33" s="107"/>
      <c r="DKW33" s="107"/>
      <c r="DKX33" s="107"/>
      <c r="DKY33" s="107"/>
      <c r="DKZ33" s="107"/>
      <c r="DLA33" s="107"/>
      <c r="DLB33" s="107"/>
      <c r="DLC33" s="107"/>
      <c r="DLD33" s="107"/>
      <c r="DLE33" s="107"/>
      <c r="DLF33" s="107"/>
      <c r="DLG33" s="107"/>
      <c r="DLH33" s="107"/>
      <c r="DLI33" s="107"/>
      <c r="DLJ33" s="107"/>
      <c r="DLK33" s="107"/>
      <c r="DLL33" s="107"/>
      <c r="DLM33" s="107"/>
      <c r="DLN33" s="107"/>
      <c r="DLO33" s="107"/>
      <c r="DLP33" s="107"/>
      <c r="DLQ33" s="107"/>
      <c r="DLR33" s="107"/>
      <c r="DLS33" s="107"/>
      <c r="DLT33" s="107"/>
      <c r="DLU33" s="107"/>
      <c r="DLV33" s="107"/>
      <c r="DLW33" s="107"/>
      <c r="DLX33" s="107"/>
      <c r="DLY33" s="107"/>
      <c r="DLZ33" s="107"/>
      <c r="DMA33" s="107"/>
      <c r="DMB33" s="107"/>
      <c r="DMC33" s="107"/>
      <c r="DMD33" s="107"/>
      <c r="DME33" s="107"/>
      <c r="DMF33" s="107"/>
      <c r="DMG33" s="107"/>
      <c r="DMH33" s="107"/>
      <c r="DMI33" s="107"/>
      <c r="DMJ33" s="107"/>
      <c r="DMK33" s="107"/>
      <c r="DML33" s="107"/>
      <c r="DMM33" s="107"/>
      <c r="DMN33" s="107"/>
      <c r="DMO33" s="107"/>
      <c r="DMP33" s="107"/>
      <c r="DMQ33" s="107"/>
      <c r="DMR33" s="107"/>
      <c r="DMS33" s="107"/>
      <c r="DMT33" s="107"/>
      <c r="DMU33" s="107"/>
      <c r="DMV33" s="107"/>
      <c r="DMW33" s="107"/>
      <c r="DMX33" s="107"/>
      <c r="DMY33" s="107"/>
      <c r="DMZ33" s="107"/>
      <c r="DNA33" s="107"/>
      <c r="DNB33" s="107"/>
      <c r="DNC33" s="107"/>
      <c r="DND33" s="107"/>
      <c r="DNE33" s="107"/>
      <c r="DNF33" s="107"/>
      <c r="DNG33" s="107"/>
      <c r="DNH33" s="107"/>
      <c r="DNI33" s="107"/>
      <c r="DNJ33" s="107"/>
      <c r="DNK33" s="107"/>
      <c r="DNL33" s="107"/>
      <c r="DNM33" s="107"/>
      <c r="DNN33" s="107"/>
      <c r="DNO33" s="107"/>
      <c r="DNP33" s="107"/>
      <c r="DNQ33" s="107"/>
      <c r="DNR33" s="107"/>
      <c r="DNS33" s="107"/>
      <c r="DNT33" s="107"/>
      <c r="DNU33" s="107"/>
      <c r="DNV33" s="107"/>
      <c r="DNW33" s="107"/>
      <c r="DNX33" s="107"/>
      <c r="DNY33" s="107"/>
      <c r="DNZ33" s="107"/>
      <c r="DOA33" s="107"/>
      <c r="DOB33" s="107"/>
      <c r="DOC33" s="107"/>
      <c r="DOD33" s="107"/>
      <c r="DOE33" s="107"/>
      <c r="DOF33" s="107"/>
      <c r="DOG33" s="107"/>
      <c r="DOH33" s="107"/>
      <c r="DOI33" s="107"/>
      <c r="DOJ33" s="107"/>
      <c r="DOK33" s="107"/>
      <c r="DOL33" s="107"/>
      <c r="DOM33" s="107"/>
      <c r="DON33" s="107"/>
      <c r="DOO33" s="107"/>
      <c r="DOP33" s="107"/>
      <c r="DOQ33" s="107"/>
      <c r="DOR33" s="107"/>
      <c r="DOS33" s="107"/>
      <c r="DOT33" s="107"/>
      <c r="DOU33" s="107"/>
      <c r="DOV33" s="107"/>
      <c r="DOW33" s="107"/>
      <c r="DOX33" s="107"/>
      <c r="DOY33" s="107"/>
      <c r="DOZ33" s="107"/>
      <c r="DPA33" s="107"/>
      <c r="DPB33" s="107"/>
      <c r="DPC33" s="107"/>
      <c r="DPD33" s="107"/>
      <c r="DPE33" s="107"/>
      <c r="DPF33" s="107"/>
      <c r="DPG33" s="107"/>
      <c r="DPH33" s="107"/>
      <c r="DPI33" s="107"/>
      <c r="DPJ33" s="107"/>
      <c r="DPK33" s="107"/>
      <c r="DPL33" s="107"/>
      <c r="DPM33" s="107"/>
      <c r="DPN33" s="107"/>
      <c r="DPO33" s="107"/>
      <c r="DPP33" s="107"/>
      <c r="DPQ33" s="107"/>
      <c r="DPR33" s="107"/>
      <c r="DPS33" s="107"/>
      <c r="DPT33" s="107"/>
      <c r="DPU33" s="107"/>
      <c r="DPV33" s="107"/>
      <c r="DPW33" s="107"/>
      <c r="DPX33" s="107"/>
      <c r="DPY33" s="107"/>
      <c r="DPZ33" s="107"/>
      <c r="DQA33" s="107"/>
      <c r="DQB33" s="107"/>
      <c r="DQC33" s="107"/>
      <c r="DQD33" s="107"/>
      <c r="DQE33" s="107"/>
      <c r="DQF33" s="107"/>
      <c r="DQG33" s="107"/>
      <c r="DQH33" s="107"/>
      <c r="DQI33" s="107"/>
      <c r="DQJ33" s="107"/>
      <c r="DQK33" s="107"/>
      <c r="DQL33" s="107"/>
      <c r="DQM33" s="107"/>
      <c r="DQN33" s="107"/>
      <c r="DQO33" s="107"/>
      <c r="DQP33" s="107"/>
      <c r="DQQ33" s="107"/>
      <c r="DQR33" s="107"/>
      <c r="DQS33" s="107"/>
      <c r="DQT33" s="107"/>
      <c r="DQU33" s="107"/>
      <c r="DQV33" s="107"/>
      <c r="DQW33" s="107"/>
      <c r="DQX33" s="107"/>
      <c r="DQY33" s="107"/>
      <c r="DQZ33" s="107"/>
      <c r="DRA33" s="107"/>
      <c r="DRB33" s="107"/>
      <c r="DRC33" s="107"/>
      <c r="DRD33" s="107"/>
      <c r="DRE33" s="107"/>
      <c r="DRF33" s="107"/>
      <c r="DRG33" s="107"/>
      <c r="DRH33" s="107"/>
      <c r="DRI33" s="107"/>
      <c r="DRJ33" s="107"/>
      <c r="DRK33" s="107"/>
      <c r="DRL33" s="107"/>
      <c r="DRM33" s="107"/>
      <c r="DRN33" s="107"/>
      <c r="DRO33" s="107"/>
      <c r="DRP33" s="107"/>
      <c r="DRQ33" s="107"/>
      <c r="DRR33" s="107"/>
      <c r="DRS33" s="107"/>
      <c r="DRT33" s="107"/>
      <c r="DRU33" s="107"/>
      <c r="DRV33" s="107"/>
      <c r="DRW33" s="107"/>
      <c r="DRX33" s="107"/>
      <c r="DRY33" s="107"/>
      <c r="DRZ33" s="107"/>
      <c r="DSA33" s="107"/>
      <c r="DSB33" s="107"/>
      <c r="DSC33" s="107"/>
      <c r="DSD33" s="107"/>
      <c r="DSE33" s="107"/>
      <c r="DSF33" s="107"/>
      <c r="DSG33" s="107"/>
      <c r="DSH33" s="107"/>
      <c r="DSI33" s="107"/>
      <c r="DSJ33" s="107"/>
      <c r="DSK33" s="107"/>
      <c r="DSL33" s="107"/>
      <c r="DSM33" s="107"/>
      <c r="DSN33" s="107"/>
      <c r="DSO33" s="107"/>
      <c r="DSP33" s="107"/>
      <c r="DSQ33" s="107"/>
      <c r="DSR33" s="107"/>
      <c r="DSS33" s="107"/>
      <c r="DST33" s="107"/>
      <c r="DSU33" s="107"/>
      <c r="DSV33" s="107"/>
      <c r="DSW33" s="107"/>
      <c r="DSX33" s="107"/>
      <c r="DSY33" s="107"/>
      <c r="DSZ33" s="107"/>
      <c r="DTA33" s="107"/>
      <c r="DTB33" s="107"/>
      <c r="DTC33" s="107"/>
      <c r="DTD33" s="107"/>
      <c r="DTE33" s="107"/>
      <c r="DTF33" s="107"/>
      <c r="DTG33" s="107"/>
      <c r="DTH33" s="107"/>
      <c r="DTI33" s="107"/>
      <c r="DTJ33" s="107"/>
      <c r="DTK33" s="107"/>
      <c r="DTL33" s="107"/>
      <c r="DTM33" s="107"/>
      <c r="DTN33" s="107"/>
      <c r="DTO33" s="107"/>
      <c r="DTP33" s="107"/>
      <c r="DTQ33" s="107"/>
      <c r="DTR33" s="107"/>
      <c r="DTS33" s="107"/>
      <c r="DTT33" s="107"/>
      <c r="DTU33" s="107"/>
      <c r="DTV33" s="107"/>
      <c r="DTW33" s="107"/>
      <c r="DTX33" s="107"/>
      <c r="DTY33" s="107"/>
      <c r="DTZ33" s="107"/>
      <c r="DUA33" s="107"/>
      <c r="DUB33" s="107"/>
      <c r="DUC33" s="107"/>
      <c r="DUD33" s="107"/>
      <c r="DUE33" s="107"/>
      <c r="DUF33" s="107"/>
      <c r="DUG33" s="107"/>
      <c r="DUH33" s="107"/>
      <c r="DUI33" s="107"/>
      <c r="DUJ33" s="107"/>
      <c r="DUK33" s="107"/>
      <c r="DUL33" s="107"/>
      <c r="DUM33" s="107"/>
      <c r="DUN33" s="107"/>
      <c r="DUO33" s="107"/>
      <c r="DUP33" s="107"/>
      <c r="DUQ33" s="107"/>
      <c r="DUR33" s="107"/>
      <c r="DUS33" s="107"/>
      <c r="DUT33" s="107"/>
      <c r="DUU33" s="107"/>
      <c r="DUV33" s="107"/>
      <c r="DUW33" s="107"/>
      <c r="DUX33" s="107"/>
      <c r="DUY33" s="107"/>
      <c r="DUZ33" s="107"/>
      <c r="DVA33" s="107"/>
      <c r="DVB33" s="107"/>
      <c r="DVC33" s="107"/>
      <c r="DVD33" s="107"/>
      <c r="DVE33" s="107"/>
      <c r="DVF33" s="107"/>
      <c r="DVG33" s="107"/>
      <c r="DVH33" s="107"/>
      <c r="DVI33" s="107"/>
      <c r="DVJ33" s="107"/>
      <c r="DVK33" s="107"/>
      <c r="DVL33" s="107"/>
      <c r="DVM33" s="107"/>
      <c r="DVN33" s="107"/>
      <c r="DVO33" s="107"/>
      <c r="DVP33" s="107"/>
      <c r="DVQ33" s="107"/>
      <c r="DVR33" s="107"/>
      <c r="DVS33" s="107"/>
      <c r="DVT33" s="107"/>
      <c r="DVU33" s="107"/>
      <c r="DVV33" s="107"/>
      <c r="DVW33" s="107"/>
      <c r="DVX33" s="107"/>
      <c r="DVY33" s="107"/>
      <c r="DVZ33" s="107"/>
      <c r="DWA33" s="107"/>
      <c r="DWB33" s="107"/>
      <c r="DWC33" s="107"/>
      <c r="DWD33" s="107"/>
      <c r="DWE33" s="107"/>
      <c r="DWF33" s="107"/>
      <c r="DWG33" s="107"/>
      <c r="DWH33" s="107"/>
      <c r="DWI33" s="107"/>
      <c r="DWJ33" s="107"/>
      <c r="DWK33" s="107"/>
      <c r="DWL33" s="107"/>
      <c r="DWM33" s="107"/>
      <c r="DWN33" s="107"/>
      <c r="DWO33" s="107"/>
      <c r="DWP33" s="107"/>
      <c r="DWQ33" s="107"/>
      <c r="DWR33" s="107"/>
      <c r="DWS33" s="107"/>
      <c r="DWT33" s="107"/>
      <c r="DWU33" s="107"/>
      <c r="DWV33" s="107"/>
      <c r="DWW33" s="107"/>
      <c r="DWX33" s="107"/>
      <c r="DWY33" s="107"/>
      <c r="DWZ33" s="107"/>
      <c r="DXA33" s="107"/>
      <c r="DXB33" s="107"/>
      <c r="DXC33" s="107"/>
      <c r="DXD33" s="107"/>
      <c r="DXE33" s="107"/>
      <c r="DXF33" s="107"/>
      <c r="DXG33" s="107"/>
      <c r="DXH33" s="107"/>
      <c r="DXI33" s="107"/>
      <c r="DXJ33" s="107"/>
      <c r="DXK33" s="107"/>
      <c r="DXL33" s="107"/>
      <c r="DXM33" s="107"/>
      <c r="DXN33" s="107"/>
      <c r="DXO33" s="107"/>
      <c r="DXP33" s="107"/>
      <c r="DXQ33" s="107"/>
      <c r="DXR33" s="107"/>
      <c r="DXS33" s="107"/>
      <c r="DXT33" s="107"/>
      <c r="DXU33" s="107"/>
      <c r="DXV33" s="107"/>
      <c r="DXW33" s="107"/>
      <c r="DXX33" s="107"/>
      <c r="DXY33" s="107"/>
      <c r="DXZ33" s="107"/>
      <c r="DYA33" s="107"/>
      <c r="DYB33" s="107"/>
      <c r="DYC33" s="107"/>
      <c r="DYD33" s="107"/>
      <c r="DYE33" s="107"/>
      <c r="DYF33" s="107"/>
      <c r="DYG33" s="107"/>
      <c r="DYH33" s="107"/>
      <c r="DYI33" s="107"/>
      <c r="DYJ33" s="107"/>
      <c r="DYK33" s="107"/>
      <c r="DYL33" s="107"/>
      <c r="DYM33" s="107"/>
      <c r="DYN33" s="107"/>
      <c r="DYO33" s="107"/>
      <c r="DYP33" s="107"/>
      <c r="DYQ33" s="107"/>
      <c r="DYR33" s="107"/>
      <c r="DYS33" s="107"/>
      <c r="DYT33" s="107"/>
      <c r="DYU33" s="107"/>
      <c r="DYV33" s="107"/>
      <c r="DYW33" s="107"/>
      <c r="DYX33" s="107"/>
      <c r="DYY33" s="107"/>
      <c r="DYZ33" s="107"/>
      <c r="DZA33" s="107"/>
      <c r="DZB33" s="107"/>
      <c r="DZC33" s="107"/>
      <c r="DZD33" s="107"/>
      <c r="DZE33" s="107"/>
      <c r="DZF33" s="107"/>
      <c r="DZG33" s="107"/>
      <c r="DZH33" s="107"/>
      <c r="DZI33" s="107"/>
      <c r="DZJ33" s="107"/>
      <c r="DZK33" s="107"/>
      <c r="DZL33" s="107"/>
      <c r="DZM33" s="107"/>
      <c r="DZN33" s="107"/>
      <c r="DZO33" s="107"/>
      <c r="DZP33" s="107"/>
      <c r="DZQ33" s="107"/>
      <c r="DZR33" s="107"/>
      <c r="DZS33" s="107"/>
      <c r="DZT33" s="107"/>
      <c r="DZU33" s="107"/>
      <c r="DZV33" s="107"/>
      <c r="DZW33" s="107"/>
      <c r="DZX33" s="107"/>
      <c r="DZY33" s="107"/>
      <c r="DZZ33" s="107"/>
      <c r="EAA33" s="107"/>
      <c r="EAB33" s="107"/>
      <c r="EAC33" s="107"/>
      <c r="EAD33" s="107"/>
      <c r="EAE33" s="107"/>
      <c r="EAF33" s="107"/>
      <c r="EAG33" s="107"/>
      <c r="EAH33" s="107"/>
      <c r="EAI33" s="107"/>
      <c r="EAJ33" s="107"/>
      <c r="EAK33" s="107"/>
      <c r="EAL33" s="107"/>
      <c r="EAM33" s="107"/>
      <c r="EAN33" s="107"/>
      <c r="EAO33" s="107"/>
      <c r="EAP33" s="107"/>
      <c r="EAQ33" s="107"/>
      <c r="EAR33" s="107"/>
      <c r="EAS33" s="107"/>
      <c r="EAT33" s="107"/>
      <c r="EAU33" s="107"/>
      <c r="EAV33" s="107"/>
      <c r="EAW33" s="107"/>
      <c r="EAX33" s="107"/>
      <c r="EAY33" s="107"/>
      <c r="EAZ33" s="107"/>
      <c r="EBA33" s="107"/>
      <c r="EBB33" s="107"/>
      <c r="EBC33" s="107"/>
      <c r="EBD33" s="107"/>
      <c r="EBE33" s="107"/>
      <c r="EBF33" s="107"/>
      <c r="EBG33" s="107"/>
      <c r="EBH33" s="107"/>
      <c r="EBI33" s="107"/>
      <c r="EBJ33" s="107"/>
      <c r="EBK33" s="107"/>
      <c r="EBL33" s="107"/>
      <c r="EBM33" s="107"/>
      <c r="EBN33" s="107"/>
      <c r="EBO33" s="107"/>
      <c r="EBP33" s="107"/>
      <c r="EBQ33" s="107"/>
      <c r="EBR33" s="107"/>
      <c r="EBS33" s="107"/>
      <c r="EBT33" s="107"/>
      <c r="EBU33" s="107"/>
      <c r="EBV33" s="107"/>
      <c r="EBW33" s="107"/>
      <c r="EBX33" s="107"/>
      <c r="EBY33" s="107"/>
      <c r="EBZ33" s="107"/>
      <c r="ECA33" s="107"/>
      <c r="ECB33" s="107"/>
      <c r="ECC33" s="107"/>
      <c r="ECD33" s="107"/>
      <c r="ECE33" s="107"/>
      <c r="ECF33" s="107"/>
      <c r="ECG33" s="107"/>
      <c r="ECH33" s="107"/>
      <c r="ECI33" s="107"/>
      <c r="ECJ33" s="107"/>
      <c r="ECK33" s="107"/>
      <c r="ECL33" s="107"/>
      <c r="ECM33" s="107"/>
      <c r="ECN33" s="107"/>
      <c r="ECO33" s="107"/>
      <c r="ECP33" s="107"/>
      <c r="ECQ33" s="107"/>
      <c r="ECR33" s="107"/>
      <c r="ECS33" s="107"/>
      <c r="ECT33" s="107"/>
      <c r="ECU33" s="107"/>
      <c r="ECV33" s="107"/>
      <c r="ECW33" s="107"/>
      <c r="ECX33" s="107"/>
      <c r="ECY33" s="107"/>
      <c r="ECZ33" s="107"/>
      <c r="EDA33" s="107"/>
      <c r="EDB33" s="107"/>
      <c r="EDC33" s="107"/>
      <c r="EDD33" s="107"/>
      <c r="EDE33" s="107"/>
      <c r="EDF33" s="107"/>
      <c r="EDG33" s="107"/>
      <c r="EDH33" s="107"/>
      <c r="EDI33" s="107"/>
      <c r="EDJ33" s="107"/>
      <c r="EDK33" s="107"/>
      <c r="EDL33" s="107"/>
      <c r="EDM33" s="107"/>
      <c r="EDN33" s="107"/>
      <c r="EDO33" s="107"/>
      <c r="EDP33" s="107"/>
      <c r="EDQ33" s="107"/>
      <c r="EDR33" s="107"/>
      <c r="EDS33" s="107"/>
      <c r="EDT33" s="107"/>
      <c r="EDU33" s="107"/>
      <c r="EDV33" s="107"/>
      <c r="EDW33" s="107"/>
      <c r="EDX33" s="107"/>
      <c r="EDY33" s="107"/>
      <c r="EDZ33" s="107"/>
      <c r="EEA33" s="107"/>
      <c r="EEB33" s="107"/>
      <c r="EEC33" s="107"/>
      <c r="EED33" s="107"/>
      <c r="EEE33" s="107"/>
      <c r="EEF33" s="107"/>
      <c r="EEG33" s="107"/>
      <c r="EEH33" s="107"/>
      <c r="EEI33" s="107"/>
      <c r="EEJ33" s="107"/>
      <c r="EEK33" s="107"/>
      <c r="EEL33" s="107"/>
      <c r="EEM33" s="107"/>
      <c r="EEN33" s="107"/>
      <c r="EEO33" s="107"/>
      <c r="EEP33" s="107"/>
      <c r="EEQ33" s="107"/>
      <c r="EER33" s="107"/>
      <c r="EES33" s="107"/>
      <c r="EET33" s="107"/>
      <c r="EEU33" s="107"/>
      <c r="EEV33" s="107"/>
      <c r="EEW33" s="107"/>
      <c r="EEX33" s="107"/>
      <c r="EEY33" s="107"/>
      <c r="EEZ33" s="107"/>
      <c r="EFA33" s="107"/>
      <c r="EFB33" s="107"/>
      <c r="EFC33" s="107"/>
      <c r="EFD33" s="107"/>
      <c r="EFE33" s="107"/>
      <c r="EFF33" s="107"/>
      <c r="EFG33" s="107"/>
      <c r="EFH33" s="107"/>
      <c r="EFI33" s="107"/>
      <c r="EFJ33" s="107"/>
      <c r="EFK33" s="107"/>
      <c r="EFL33" s="107"/>
      <c r="EFM33" s="107"/>
      <c r="EFN33" s="107"/>
      <c r="EFO33" s="107"/>
      <c r="EFP33" s="107"/>
      <c r="EFQ33" s="107"/>
      <c r="EFR33" s="107"/>
      <c r="EFS33" s="107"/>
      <c r="EFT33" s="107"/>
      <c r="EFU33" s="107"/>
      <c r="EFV33" s="107"/>
      <c r="EFW33" s="107"/>
      <c r="EFX33" s="107"/>
      <c r="EFY33" s="107"/>
      <c r="EFZ33" s="107"/>
      <c r="EGA33" s="107"/>
      <c r="EGB33" s="107"/>
      <c r="EGC33" s="107"/>
      <c r="EGD33" s="107"/>
      <c r="EGE33" s="107"/>
      <c r="EGF33" s="107"/>
      <c r="EGG33" s="107"/>
      <c r="EGH33" s="107"/>
      <c r="EGI33" s="107"/>
      <c r="EGJ33" s="107"/>
      <c r="EGK33" s="107"/>
      <c r="EGL33" s="107"/>
      <c r="EGM33" s="107"/>
      <c r="EGN33" s="107"/>
      <c r="EGO33" s="107"/>
      <c r="EGP33" s="107"/>
      <c r="EGQ33" s="107"/>
      <c r="EGR33" s="107"/>
      <c r="EGS33" s="107"/>
      <c r="EGT33" s="107"/>
      <c r="EGU33" s="107"/>
      <c r="EGV33" s="107"/>
      <c r="EGW33" s="107"/>
      <c r="EGX33" s="107"/>
      <c r="EGY33" s="107"/>
      <c r="EGZ33" s="107"/>
      <c r="EHA33" s="107"/>
      <c r="EHB33" s="107"/>
      <c r="EHC33" s="107"/>
      <c r="EHD33" s="107"/>
      <c r="EHE33" s="107"/>
      <c r="EHF33" s="107"/>
      <c r="EHG33" s="107"/>
      <c r="EHH33" s="107"/>
      <c r="EHI33" s="107"/>
      <c r="EHJ33" s="107"/>
      <c r="EHK33" s="107"/>
      <c r="EHL33" s="107"/>
      <c r="EHM33" s="107"/>
      <c r="EHN33" s="107"/>
      <c r="EHO33" s="107"/>
      <c r="EHP33" s="107"/>
      <c r="EHQ33" s="107"/>
      <c r="EHR33" s="107"/>
      <c r="EHS33" s="107"/>
      <c r="EHT33" s="107"/>
      <c r="EHU33" s="107"/>
      <c r="EHV33" s="107"/>
      <c r="EHW33" s="107"/>
      <c r="EHX33" s="107"/>
      <c r="EHY33" s="107"/>
      <c r="EHZ33" s="107"/>
      <c r="EIA33" s="107"/>
      <c r="EIB33" s="107"/>
      <c r="EIC33" s="107"/>
      <c r="EID33" s="107"/>
      <c r="EIE33" s="107"/>
      <c r="EIF33" s="107"/>
      <c r="EIG33" s="107"/>
      <c r="EIH33" s="107"/>
      <c r="EII33" s="107"/>
      <c r="EIJ33" s="107"/>
      <c r="EIK33" s="107"/>
      <c r="EIL33" s="107"/>
      <c r="EIM33" s="107"/>
      <c r="EIN33" s="107"/>
      <c r="EIO33" s="107"/>
      <c r="EIP33" s="107"/>
      <c r="EIQ33" s="107"/>
      <c r="EIR33" s="107"/>
      <c r="EIS33" s="107"/>
      <c r="EIT33" s="107"/>
      <c r="EIU33" s="107"/>
      <c r="EIV33" s="107"/>
      <c r="EIW33" s="107"/>
      <c r="EIX33" s="107"/>
      <c r="EIY33" s="107"/>
      <c r="EIZ33" s="107"/>
      <c r="EJA33" s="107"/>
      <c r="EJB33" s="107"/>
      <c r="EJC33" s="107"/>
      <c r="EJD33" s="107"/>
      <c r="EJE33" s="107"/>
      <c r="EJF33" s="107"/>
      <c r="EJG33" s="107"/>
      <c r="EJH33" s="107"/>
      <c r="EJI33" s="107"/>
      <c r="EJJ33" s="107"/>
      <c r="EJK33" s="107"/>
      <c r="EJL33" s="107"/>
      <c r="EJM33" s="107"/>
      <c r="EJN33" s="107"/>
      <c r="EJO33" s="107"/>
      <c r="EJP33" s="107"/>
      <c r="EJQ33" s="107"/>
      <c r="EJR33" s="107"/>
      <c r="EJS33" s="107"/>
      <c r="EJT33" s="107"/>
      <c r="EJU33" s="107"/>
      <c r="EJV33" s="107"/>
      <c r="EJW33" s="107"/>
      <c r="EJX33" s="107"/>
      <c r="EJY33" s="107"/>
      <c r="EJZ33" s="107"/>
      <c r="EKA33" s="107"/>
      <c r="EKB33" s="107"/>
      <c r="EKC33" s="107"/>
      <c r="EKD33" s="107"/>
      <c r="EKE33" s="107"/>
      <c r="EKF33" s="107"/>
      <c r="EKG33" s="107"/>
      <c r="EKH33" s="107"/>
      <c r="EKI33" s="107"/>
      <c r="EKJ33" s="107"/>
      <c r="EKK33" s="107"/>
      <c r="EKL33" s="107"/>
      <c r="EKM33" s="107"/>
      <c r="EKN33" s="107"/>
      <c r="EKO33" s="107"/>
      <c r="EKP33" s="107"/>
      <c r="EKQ33" s="107"/>
      <c r="EKR33" s="107"/>
      <c r="EKS33" s="107"/>
      <c r="EKT33" s="107"/>
      <c r="EKU33" s="107"/>
      <c r="EKV33" s="107"/>
      <c r="EKW33" s="107"/>
      <c r="EKX33" s="107"/>
      <c r="EKY33" s="107"/>
      <c r="EKZ33" s="107"/>
      <c r="ELA33" s="107"/>
      <c r="ELB33" s="107"/>
      <c r="ELC33" s="107"/>
      <c r="ELD33" s="107"/>
      <c r="ELE33" s="107"/>
      <c r="ELF33" s="107"/>
      <c r="ELG33" s="107"/>
      <c r="ELH33" s="107"/>
      <c r="ELI33" s="107"/>
      <c r="ELJ33" s="107"/>
      <c r="ELK33" s="107"/>
      <c r="ELL33" s="107"/>
      <c r="ELM33" s="107"/>
      <c r="ELN33" s="107"/>
      <c r="ELO33" s="107"/>
      <c r="ELP33" s="107"/>
      <c r="ELQ33" s="107"/>
      <c r="ELR33" s="107"/>
      <c r="ELS33" s="107"/>
      <c r="ELT33" s="107"/>
      <c r="ELU33" s="107"/>
      <c r="ELV33" s="107"/>
      <c r="ELW33" s="107"/>
      <c r="ELX33" s="107"/>
      <c r="ELY33" s="107"/>
      <c r="ELZ33" s="107"/>
      <c r="EMA33" s="107"/>
      <c r="EMB33" s="107"/>
      <c r="EMC33" s="107"/>
      <c r="EMD33" s="107"/>
      <c r="EME33" s="107"/>
      <c r="EMF33" s="107"/>
      <c r="EMG33" s="107"/>
      <c r="EMH33" s="107"/>
      <c r="EMI33" s="107"/>
      <c r="EMJ33" s="107"/>
      <c r="EMK33" s="107"/>
      <c r="EML33" s="107"/>
      <c r="EMM33" s="107"/>
      <c r="EMN33" s="107"/>
      <c r="EMO33" s="107"/>
      <c r="EMP33" s="107"/>
      <c r="EMQ33" s="107"/>
      <c r="EMR33" s="107"/>
      <c r="EMS33" s="107"/>
      <c r="EMT33" s="107"/>
      <c r="EMU33" s="107"/>
      <c r="EMV33" s="107"/>
      <c r="EMW33" s="107"/>
      <c r="EMX33" s="107"/>
      <c r="EMY33" s="107"/>
      <c r="EMZ33" s="107"/>
      <c r="ENA33" s="107"/>
      <c r="ENB33" s="107"/>
      <c r="ENC33" s="107"/>
      <c r="END33" s="107"/>
      <c r="ENE33" s="107"/>
      <c r="ENF33" s="107"/>
      <c r="ENG33" s="107"/>
      <c r="ENH33" s="107"/>
      <c r="ENI33" s="107"/>
      <c r="ENJ33" s="107"/>
      <c r="ENK33" s="107"/>
      <c r="ENL33" s="107"/>
      <c r="ENM33" s="107"/>
      <c r="ENN33" s="107"/>
      <c r="ENO33" s="107"/>
      <c r="ENP33" s="107"/>
      <c r="ENQ33" s="107"/>
      <c r="ENR33" s="107"/>
      <c r="ENS33" s="107"/>
      <c r="ENT33" s="107"/>
      <c r="ENU33" s="107"/>
      <c r="ENV33" s="107"/>
      <c r="ENW33" s="107"/>
      <c r="ENX33" s="107"/>
      <c r="ENY33" s="107"/>
      <c r="ENZ33" s="107"/>
      <c r="EOA33" s="107"/>
      <c r="EOB33" s="107"/>
      <c r="EOC33" s="107"/>
      <c r="EOD33" s="107"/>
      <c r="EOE33" s="107"/>
      <c r="EOF33" s="107"/>
      <c r="EOG33" s="107"/>
      <c r="EOH33" s="107"/>
      <c r="EOI33" s="107"/>
      <c r="EOJ33" s="107"/>
      <c r="EOK33" s="107"/>
      <c r="EOL33" s="107"/>
      <c r="EOM33" s="107"/>
      <c r="EON33" s="107"/>
      <c r="EOO33" s="107"/>
      <c r="EOP33" s="107"/>
      <c r="EOQ33" s="107"/>
      <c r="EOR33" s="107"/>
      <c r="EOS33" s="107"/>
      <c r="EOT33" s="107"/>
      <c r="EOU33" s="107"/>
      <c r="EOV33" s="107"/>
      <c r="EOW33" s="107"/>
      <c r="EOX33" s="107"/>
      <c r="EOY33" s="107"/>
      <c r="EOZ33" s="107"/>
      <c r="EPA33" s="107"/>
      <c r="EPB33" s="107"/>
      <c r="EPC33" s="107"/>
      <c r="EPD33" s="107"/>
      <c r="EPE33" s="107"/>
      <c r="EPF33" s="107"/>
      <c r="EPG33" s="107"/>
      <c r="EPH33" s="107"/>
      <c r="EPI33" s="107"/>
      <c r="EPJ33" s="107"/>
      <c r="EPK33" s="107"/>
      <c r="EPL33" s="107"/>
      <c r="EPM33" s="107"/>
      <c r="EPN33" s="107"/>
      <c r="EPO33" s="107"/>
      <c r="EPP33" s="107"/>
      <c r="EPQ33" s="107"/>
      <c r="EPR33" s="107"/>
      <c r="EPS33" s="107"/>
      <c r="EPT33" s="107"/>
      <c r="EPU33" s="107"/>
      <c r="EPV33" s="107"/>
      <c r="EPW33" s="107"/>
      <c r="EPX33" s="107"/>
      <c r="EPY33" s="107"/>
      <c r="EPZ33" s="107"/>
      <c r="EQA33" s="107"/>
      <c r="EQB33" s="107"/>
      <c r="EQC33" s="107"/>
      <c r="EQD33" s="107"/>
      <c r="EQE33" s="107"/>
      <c r="EQF33" s="107"/>
      <c r="EQG33" s="107"/>
      <c r="EQH33" s="107"/>
      <c r="EQI33" s="107"/>
      <c r="EQJ33" s="107"/>
      <c r="EQK33" s="107"/>
      <c r="EQL33" s="107"/>
      <c r="EQM33" s="107"/>
      <c r="EQN33" s="107"/>
      <c r="EQO33" s="107"/>
      <c r="EQP33" s="107"/>
      <c r="EQQ33" s="107"/>
      <c r="EQR33" s="107"/>
      <c r="EQS33" s="107"/>
      <c r="EQT33" s="107"/>
      <c r="EQU33" s="107"/>
      <c r="EQV33" s="107"/>
      <c r="EQW33" s="107"/>
      <c r="EQX33" s="107"/>
      <c r="EQY33" s="107"/>
      <c r="EQZ33" s="107"/>
      <c r="ERA33" s="107"/>
      <c r="ERB33" s="107"/>
      <c r="ERC33" s="107"/>
      <c r="ERD33" s="107"/>
      <c r="ERE33" s="107"/>
      <c r="ERF33" s="107"/>
      <c r="ERG33" s="107"/>
      <c r="ERH33" s="107"/>
      <c r="ERI33" s="107"/>
      <c r="ERJ33" s="107"/>
      <c r="ERK33" s="107"/>
      <c r="ERL33" s="107"/>
      <c r="ERM33" s="107"/>
      <c r="ERN33" s="107"/>
      <c r="ERO33" s="107"/>
      <c r="ERP33" s="107"/>
      <c r="ERQ33" s="107"/>
      <c r="ERR33" s="107"/>
      <c r="ERS33" s="107"/>
      <c r="ERT33" s="107"/>
      <c r="ERU33" s="107"/>
      <c r="ERV33" s="107"/>
      <c r="ERW33" s="107"/>
      <c r="ERX33" s="107"/>
      <c r="ERY33" s="107"/>
      <c r="ERZ33" s="107"/>
      <c r="ESA33" s="107"/>
      <c r="ESB33" s="107"/>
      <c r="ESC33" s="107"/>
      <c r="ESD33" s="107"/>
      <c r="ESE33" s="107"/>
      <c r="ESF33" s="107"/>
      <c r="ESG33" s="107"/>
      <c r="ESH33" s="107"/>
      <c r="ESI33" s="107"/>
      <c r="ESJ33" s="107"/>
      <c r="ESK33" s="107"/>
      <c r="ESL33" s="107"/>
      <c r="ESM33" s="107"/>
      <c r="ESN33" s="107"/>
      <c r="ESO33" s="107"/>
      <c r="ESP33" s="107"/>
      <c r="ESQ33" s="107"/>
      <c r="ESR33" s="107"/>
      <c r="ESS33" s="107"/>
      <c r="EST33" s="107"/>
      <c r="ESU33" s="107"/>
      <c r="ESV33" s="107"/>
      <c r="ESW33" s="107"/>
      <c r="ESX33" s="107"/>
      <c r="ESY33" s="107"/>
      <c r="ESZ33" s="107"/>
      <c r="ETA33" s="107"/>
      <c r="ETB33" s="107"/>
      <c r="ETC33" s="107"/>
      <c r="ETD33" s="107"/>
      <c r="ETE33" s="107"/>
      <c r="ETF33" s="107"/>
      <c r="ETG33" s="107"/>
      <c r="ETH33" s="107"/>
      <c r="ETI33" s="107"/>
      <c r="ETJ33" s="107"/>
      <c r="ETK33" s="107"/>
      <c r="ETL33" s="107"/>
      <c r="ETM33" s="107"/>
      <c r="ETN33" s="107"/>
      <c r="ETO33" s="107"/>
      <c r="ETP33" s="107"/>
      <c r="ETQ33" s="107"/>
      <c r="ETR33" s="107"/>
      <c r="ETS33" s="107"/>
      <c r="ETT33" s="107"/>
      <c r="ETU33" s="107"/>
      <c r="ETV33" s="107"/>
      <c r="ETW33" s="107"/>
      <c r="ETX33" s="107"/>
      <c r="ETY33" s="107"/>
      <c r="ETZ33" s="107"/>
      <c r="EUA33" s="107"/>
      <c r="EUB33" s="107"/>
      <c r="EUC33" s="107"/>
      <c r="EUD33" s="107"/>
      <c r="EUE33" s="107"/>
      <c r="EUF33" s="107"/>
      <c r="EUG33" s="107"/>
      <c r="EUH33" s="107"/>
      <c r="EUI33" s="107"/>
      <c r="EUJ33" s="107"/>
      <c r="EUK33" s="107"/>
      <c r="EUL33" s="107"/>
      <c r="EUM33" s="107"/>
      <c r="EUN33" s="107"/>
      <c r="EUO33" s="107"/>
      <c r="EUP33" s="107"/>
      <c r="EUQ33" s="107"/>
      <c r="EUR33" s="107"/>
      <c r="EUS33" s="107"/>
      <c r="EUT33" s="107"/>
      <c r="EUU33" s="107"/>
      <c r="EUV33" s="107"/>
      <c r="EUW33" s="107"/>
      <c r="EUX33" s="107"/>
      <c r="EUY33" s="107"/>
      <c r="EUZ33" s="107"/>
      <c r="EVA33" s="107"/>
      <c r="EVB33" s="107"/>
      <c r="EVC33" s="107"/>
      <c r="EVD33" s="107"/>
      <c r="EVE33" s="107"/>
      <c r="EVF33" s="107"/>
      <c r="EVG33" s="107"/>
      <c r="EVH33" s="107"/>
      <c r="EVI33" s="107"/>
      <c r="EVJ33" s="107"/>
      <c r="EVK33" s="107"/>
      <c r="EVL33" s="107"/>
      <c r="EVM33" s="107"/>
      <c r="EVN33" s="107"/>
      <c r="EVO33" s="107"/>
      <c r="EVP33" s="107"/>
      <c r="EVQ33" s="107"/>
      <c r="EVR33" s="107"/>
      <c r="EVS33" s="107"/>
      <c r="EVT33" s="107"/>
      <c r="EVU33" s="107"/>
      <c r="EVV33" s="107"/>
      <c r="EVW33" s="107"/>
      <c r="EVX33" s="107"/>
      <c r="EVY33" s="107"/>
      <c r="EVZ33" s="107"/>
      <c r="EWA33" s="107"/>
      <c r="EWB33" s="107"/>
      <c r="EWC33" s="107"/>
      <c r="EWD33" s="107"/>
      <c r="EWE33" s="107"/>
      <c r="EWF33" s="107"/>
      <c r="EWG33" s="107"/>
      <c r="EWH33" s="107"/>
      <c r="EWI33" s="107"/>
      <c r="EWJ33" s="107"/>
      <c r="EWK33" s="107"/>
      <c r="EWL33" s="107"/>
      <c r="EWM33" s="107"/>
      <c r="EWN33" s="107"/>
      <c r="EWO33" s="107"/>
      <c r="EWP33" s="107"/>
      <c r="EWQ33" s="107"/>
      <c r="EWR33" s="107"/>
      <c r="EWS33" s="107"/>
      <c r="EWT33" s="107"/>
      <c r="EWU33" s="107"/>
      <c r="EWV33" s="107"/>
      <c r="EWW33" s="107"/>
      <c r="EWX33" s="107"/>
      <c r="EWY33" s="107"/>
      <c r="EWZ33" s="107"/>
      <c r="EXA33" s="107"/>
      <c r="EXB33" s="107"/>
      <c r="EXC33" s="107"/>
      <c r="EXD33" s="107"/>
      <c r="EXE33" s="107"/>
      <c r="EXF33" s="107"/>
      <c r="EXG33" s="107"/>
      <c r="EXH33" s="107"/>
      <c r="EXI33" s="107"/>
      <c r="EXJ33" s="107"/>
      <c r="EXK33" s="107"/>
      <c r="EXL33" s="107"/>
      <c r="EXM33" s="107"/>
      <c r="EXN33" s="107"/>
      <c r="EXO33" s="107"/>
      <c r="EXP33" s="107"/>
      <c r="EXQ33" s="107"/>
      <c r="EXR33" s="107"/>
      <c r="EXS33" s="107"/>
      <c r="EXT33" s="107"/>
      <c r="EXU33" s="107"/>
      <c r="EXV33" s="107"/>
      <c r="EXW33" s="107"/>
      <c r="EXX33" s="107"/>
      <c r="EXY33" s="107"/>
      <c r="EXZ33" s="107"/>
      <c r="EYA33" s="107"/>
      <c r="EYB33" s="107"/>
      <c r="EYC33" s="107"/>
      <c r="EYD33" s="107"/>
      <c r="EYE33" s="107"/>
      <c r="EYF33" s="107"/>
      <c r="EYG33" s="107"/>
      <c r="EYH33" s="107"/>
      <c r="EYI33" s="107"/>
      <c r="EYJ33" s="107"/>
      <c r="EYK33" s="107"/>
      <c r="EYL33" s="107"/>
      <c r="EYM33" s="107"/>
      <c r="EYN33" s="107"/>
      <c r="EYO33" s="107"/>
      <c r="EYP33" s="107"/>
      <c r="EYQ33" s="107"/>
      <c r="EYR33" s="107"/>
      <c r="EYS33" s="107"/>
      <c r="EYT33" s="107"/>
      <c r="EYU33" s="107"/>
      <c r="EYV33" s="107"/>
      <c r="EYW33" s="107"/>
      <c r="EYX33" s="107"/>
      <c r="EYY33" s="107"/>
      <c r="EYZ33" s="107"/>
      <c r="EZA33" s="107"/>
      <c r="EZB33" s="107"/>
      <c r="EZC33" s="107"/>
      <c r="EZD33" s="107"/>
      <c r="EZE33" s="107"/>
      <c r="EZF33" s="107"/>
      <c r="EZG33" s="107"/>
      <c r="EZH33" s="107"/>
      <c r="EZI33" s="107"/>
      <c r="EZJ33" s="107"/>
      <c r="EZK33" s="107"/>
      <c r="EZL33" s="107"/>
      <c r="EZM33" s="107"/>
      <c r="EZN33" s="107"/>
      <c r="EZO33" s="107"/>
      <c r="EZP33" s="107"/>
      <c r="EZQ33" s="107"/>
      <c r="EZR33" s="107"/>
      <c r="EZS33" s="107"/>
      <c r="EZT33" s="107"/>
      <c r="EZU33" s="107"/>
      <c r="EZV33" s="107"/>
      <c r="EZW33" s="107"/>
      <c r="EZX33" s="107"/>
      <c r="EZY33" s="107"/>
      <c r="EZZ33" s="107"/>
      <c r="FAA33" s="107"/>
      <c r="FAB33" s="107"/>
      <c r="FAC33" s="107"/>
      <c r="FAD33" s="107"/>
      <c r="FAE33" s="107"/>
      <c r="FAF33" s="107"/>
      <c r="FAG33" s="107"/>
      <c r="FAH33" s="107"/>
      <c r="FAI33" s="107"/>
      <c r="FAJ33" s="107"/>
      <c r="FAK33" s="107"/>
      <c r="FAL33" s="107"/>
      <c r="FAM33" s="107"/>
      <c r="FAN33" s="107"/>
      <c r="FAO33" s="107"/>
      <c r="FAP33" s="107"/>
      <c r="FAQ33" s="107"/>
      <c r="FAR33" s="107"/>
      <c r="FAS33" s="107"/>
      <c r="FAT33" s="107"/>
      <c r="FAU33" s="107"/>
      <c r="FAV33" s="107"/>
      <c r="FAW33" s="107"/>
      <c r="FAX33" s="107"/>
      <c r="FAY33" s="107"/>
      <c r="FAZ33" s="107"/>
      <c r="FBA33" s="107"/>
      <c r="FBB33" s="107"/>
      <c r="FBC33" s="107"/>
      <c r="FBD33" s="107"/>
      <c r="FBE33" s="107"/>
      <c r="FBF33" s="107"/>
      <c r="FBG33" s="107"/>
      <c r="FBH33" s="107"/>
      <c r="FBI33" s="107"/>
      <c r="FBJ33" s="107"/>
      <c r="FBK33" s="107"/>
      <c r="FBL33" s="107"/>
      <c r="FBM33" s="107"/>
      <c r="FBN33" s="107"/>
      <c r="FBO33" s="107"/>
      <c r="FBP33" s="107"/>
      <c r="FBQ33" s="107"/>
      <c r="FBR33" s="107"/>
      <c r="FBS33" s="107"/>
      <c r="FBT33" s="107"/>
      <c r="FBU33" s="107"/>
      <c r="FBV33" s="107"/>
      <c r="FBW33" s="107"/>
      <c r="FBX33" s="107"/>
      <c r="FBY33" s="107"/>
      <c r="FBZ33" s="107"/>
      <c r="FCA33" s="107"/>
      <c r="FCB33" s="107"/>
      <c r="FCC33" s="107"/>
      <c r="FCD33" s="107"/>
      <c r="FCE33" s="107"/>
      <c r="FCF33" s="107"/>
      <c r="FCG33" s="107"/>
      <c r="FCH33" s="107"/>
      <c r="FCI33" s="107"/>
      <c r="FCJ33" s="107"/>
      <c r="FCK33" s="107"/>
      <c r="FCL33" s="107"/>
      <c r="FCM33" s="107"/>
      <c r="FCN33" s="107"/>
      <c r="FCO33" s="107"/>
      <c r="FCP33" s="107"/>
      <c r="FCQ33" s="107"/>
      <c r="FCR33" s="107"/>
      <c r="FCS33" s="107"/>
      <c r="FCT33" s="107"/>
      <c r="FCU33" s="107"/>
      <c r="FCV33" s="107"/>
      <c r="FCW33" s="107"/>
      <c r="FCX33" s="107"/>
      <c r="FCY33" s="107"/>
      <c r="FCZ33" s="107"/>
      <c r="FDA33" s="107"/>
      <c r="FDB33" s="107"/>
      <c r="FDC33" s="107"/>
      <c r="FDD33" s="107"/>
      <c r="FDE33" s="107"/>
      <c r="FDF33" s="107"/>
      <c r="FDG33" s="107"/>
      <c r="FDH33" s="107"/>
      <c r="FDI33" s="107"/>
      <c r="FDJ33" s="107"/>
      <c r="FDK33" s="107"/>
      <c r="FDL33" s="107"/>
      <c r="FDM33" s="107"/>
      <c r="FDN33" s="107"/>
      <c r="FDO33" s="107"/>
      <c r="FDP33" s="107"/>
      <c r="FDQ33" s="107"/>
      <c r="FDR33" s="107"/>
      <c r="FDS33" s="107"/>
      <c r="FDT33" s="107"/>
      <c r="FDU33" s="107"/>
      <c r="FDV33" s="107"/>
      <c r="FDW33" s="107"/>
      <c r="FDX33" s="107"/>
      <c r="FDY33" s="107"/>
      <c r="FDZ33" s="107"/>
      <c r="FEA33" s="107"/>
      <c r="FEB33" s="107"/>
      <c r="FEC33" s="107"/>
      <c r="FED33" s="107"/>
      <c r="FEE33" s="107"/>
      <c r="FEF33" s="107"/>
      <c r="FEG33" s="107"/>
      <c r="FEH33" s="107"/>
      <c r="FEI33" s="107"/>
      <c r="FEJ33" s="107"/>
      <c r="FEK33" s="107"/>
      <c r="FEL33" s="107"/>
      <c r="FEM33" s="107"/>
      <c r="FEN33" s="107"/>
      <c r="FEO33" s="107"/>
      <c r="FEP33" s="107"/>
      <c r="FEQ33" s="107"/>
      <c r="FER33" s="107"/>
      <c r="FES33" s="107"/>
      <c r="FET33" s="107"/>
      <c r="FEU33" s="107"/>
      <c r="FEV33" s="107"/>
      <c r="FEW33" s="107"/>
      <c r="FEX33" s="107"/>
      <c r="FEY33" s="107"/>
      <c r="FEZ33" s="107"/>
      <c r="FFA33" s="107"/>
      <c r="FFB33" s="107"/>
      <c r="FFC33" s="107"/>
      <c r="FFD33" s="107"/>
      <c r="FFE33" s="107"/>
      <c r="FFF33" s="107"/>
      <c r="FFG33" s="107"/>
      <c r="FFH33" s="107"/>
      <c r="FFI33" s="107"/>
      <c r="FFJ33" s="107"/>
      <c r="FFK33" s="107"/>
      <c r="FFL33" s="107"/>
      <c r="FFM33" s="107"/>
      <c r="FFN33" s="107"/>
      <c r="FFO33" s="107"/>
      <c r="FFP33" s="107"/>
      <c r="FFQ33" s="107"/>
      <c r="FFR33" s="107"/>
      <c r="FFS33" s="107"/>
      <c r="FFT33" s="107"/>
      <c r="FFU33" s="107"/>
      <c r="FFV33" s="107"/>
      <c r="FFW33" s="107"/>
      <c r="FFX33" s="107"/>
      <c r="FFY33" s="107"/>
      <c r="FFZ33" s="107"/>
      <c r="FGA33" s="107"/>
      <c r="FGB33" s="107"/>
      <c r="FGC33" s="107"/>
      <c r="FGD33" s="107"/>
      <c r="FGE33" s="107"/>
      <c r="FGF33" s="107"/>
      <c r="FGG33" s="107"/>
      <c r="FGH33" s="107"/>
      <c r="FGI33" s="107"/>
      <c r="FGJ33" s="107"/>
      <c r="FGK33" s="107"/>
      <c r="FGL33" s="107"/>
      <c r="FGM33" s="107"/>
      <c r="FGN33" s="107"/>
      <c r="FGO33" s="107"/>
      <c r="FGP33" s="107"/>
      <c r="FGQ33" s="107"/>
      <c r="FGR33" s="107"/>
      <c r="FGS33" s="107"/>
      <c r="FGT33" s="107"/>
      <c r="FGU33" s="107"/>
      <c r="FGV33" s="107"/>
      <c r="FGW33" s="107"/>
      <c r="FGX33" s="107"/>
      <c r="FGY33" s="107"/>
      <c r="FGZ33" s="107"/>
      <c r="FHA33" s="107"/>
      <c r="FHB33" s="107"/>
      <c r="FHC33" s="107"/>
      <c r="FHD33" s="107"/>
      <c r="FHE33" s="107"/>
      <c r="FHF33" s="107"/>
      <c r="FHG33" s="107"/>
      <c r="FHH33" s="107"/>
      <c r="FHI33" s="107"/>
      <c r="FHJ33" s="107"/>
      <c r="FHK33" s="107"/>
      <c r="FHL33" s="107"/>
      <c r="FHM33" s="107"/>
      <c r="FHN33" s="107"/>
      <c r="FHO33" s="107"/>
      <c r="FHP33" s="107"/>
      <c r="FHQ33" s="107"/>
      <c r="FHR33" s="107"/>
      <c r="FHS33" s="107"/>
      <c r="FHT33" s="107"/>
      <c r="FHU33" s="107"/>
      <c r="FHV33" s="107"/>
      <c r="FHW33" s="107"/>
      <c r="FHX33" s="107"/>
      <c r="FHY33" s="107"/>
      <c r="FHZ33" s="107"/>
      <c r="FIA33" s="107"/>
      <c r="FIB33" s="107"/>
      <c r="FIC33" s="107"/>
      <c r="FID33" s="107"/>
      <c r="FIE33" s="107"/>
      <c r="FIF33" s="107"/>
      <c r="FIG33" s="107"/>
      <c r="FIH33" s="107"/>
      <c r="FII33" s="107"/>
      <c r="FIJ33" s="107"/>
      <c r="FIK33" s="107"/>
      <c r="FIL33" s="107"/>
      <c r="FIM33" s="107"/>
      <c r="FIN33" s="107"/>
      <c r="FIO33" s="107"/>
      <c r="FIP33" s="107"/>
      <c r="FIQ33" s="107"/>
      <c r="FIR33" s="107"/>
      <c r="FIS33" s="107"/>
      <c r="FIT33" s="107"/>
      <c r="FIU33" s="107"/>
      <c r="FIV33" s="107"/>
      <c r="FIW33" s="107"/>
      <c r="FIX33" s="107"/>
      <c r="FIY33" s="107"/>
      <c r="FIZ33" s="107"/>
      <c r="FJA33" s="107"/>
      <c r="FJB33" s="107"/>
      <c r="FJC33" s="107"/>
      <c r="FJD33" s="107"/>
      <c r="FJE33" s="107"/>
      <c r="FJF33" s="107"/>
      <c r="FJG33" s="107"/>
      <c r="FJH33" s="107"/>
      <c r="FJI33" s="107"/>
      <c r="FJJ33" s="107"/>
      <c r="FJK33" s="107"/>
      <c r="FJL33" s="107"/>
      <c r="FJM33" s="107"/>
      <c r="FJN33" s="107"/>
      <c r="FJO33" s="107"/>
      <c r="FJP33" s="107"/>
      <c r="FJQ33" s="107"/>
      <c r="FJR33" s="107"/>
      <c r="FJS33" s="107"/>
      <c r="FJT33" s="107"/>
      <c r="FJU33" s="107"/>
      <c r="FJV33" s="107"/>
      <c r="FJW33" s="107"/>
      <c r="FJX33" s="107"/>
      <c r="FJY33" s="107"/>
      <c r="FJZ33" s="107"/>
      <c r="FKA33" s="107"/>
      <c r="FKB33" s="107"/>
      <c r="FKC33" s="107"/>
      <c r="FKD33" s="107"/>
      <c r="FKE33" s="107"/>
      <c r="FKF33" s="107"/>
      <c r="FKG33" s="107"/>
      <c r="FKH33" s="107"/>
      <c r="FKI33" s="107"/>
      <c r="FKJ33" s="107"/>
      <c r="FKK33" s="107"/>
      <c r="FKL33" s="107"/>
      <c r="FKM33" s="107"/>
      <c r="FKN33" s="107"/>
      <c r="FKO33" s="107"/>
      <c r="FKP33" s="107"/>
      <c r="FKQ33" s="107"/>
      <c r="FKR33" s="107"/>
      <c r="FKS33" s="107"/>
      <c r="FKT33" s="107"/>
      <c r="FKU33" s="107"/>
      <c r="FKV33" s="107"/>
      <c r="FKW33" s="107"/>
      <c r="FKX33" s="107"/>
      <c r="FKY33" s="107"/>
      <c r="FKZ33" s="107"/>
      <c r="FLA33" s="107"/>
      <c r="FLB33" s="107"/>
      <c r="FLC33" s="107"/>
      <c r="FLD33" s="107"/>
      <c r="FLE33" s="107"/>
      <c r="FLF33" s="107"/>
      <c r="FLG33" s="107"/>
      <c r="FLH33" s="107"/>
      <c r="FLI33" s="107"/>
      <c r="FLJ33" s="107"/>
      <c r="FLK33" s="107"/>
      <c r="FLL33" s="107"/>
      <c r="FLM33" s="107"/>
      <c r="FLN33" s="107"/>
      <c r="FLO33" s="107"/>
      <c r="FLP33" s="107"/>
      <c r="FLQ33" s="107"/>
      <c r="FLR33" s="107"/>
      <c r="FLS33" s="107"/>
      <c r="FLT33" s="107"/>
      <c r="FLU33" s="107"/>
      <c r="FLV33" s="107"/>
      <c r="FLW33" s="107"/>
      <c r="FLX33" s="107"/>
      <c r="FLY33" s="107"/>
      <c r="FLZ33" s="107"/>
      <c r="FMA33" s="107"/>
      <c r="FMB33" s="107"/>
      <c r="FMC33" s="107"/>
      <c r="FMD33" s="107"/>
      <c r="FME33" s="107"/>
      <c r="FMF33" s="107"/>
      <c r="FMG33" s="107"/>
      <c r="FMH33" s="107"/>
      <c r="FMI33" s="107"/>
      <c r="FMJ33" s="107"/>
      <c r="FMK33" s="107"/>
      <c r="FML33" s="107"/>
      <c r="FMM33" s="107"/>
      <c r="FMN33" s="107"/>
      <c r="FMO33" s="107"/>
      <c r="FMP33" s="107"/>
      <c r="FMQ33" s="107"/>
      <c r="FMR33" s="107"/>
      <c r="FMS33" s="107"/>
      <c r="FMT33" s="107"/>
      <c r="FMU33" s="107"/>
      <c r="FMV33" s="107"/>
      <c r="FMW33" s="107"/>
      <c r="FMX33" s="107"/>
      <c r="FMY33" s="107"/>
      <c r="FMZ33" s="107"/>
      <c r="FNA33" s="107"/>
      <c r="FNB33" s="107"/>
      <c r="FNC33" s="107"/>
      <c r="FND33" s="107"/>
      <c r="FNE33" s="107"/>
      <c r="FNF33" s="107"/>
      <c r="FNG33" s="107"/>
      <c r="FNH33" s="107"/>
      <c r="FNI33" s="107"/>
      <c r="FNJ33" s="107"/>
      <c r="FNK33" s="107"/>
      <c r="FNL33" s="107"/>
      <c r="FNM33" s="107"/>
      <c r="FNN33" s="107"/>
      <c r="FNO33" s="107"/>
      <c r="FNP33" s="107"/>
      <c r="FNQ33" s="107"/>
      <c r="FNR33" s="107"/>
      <c r="FNS33" s="107"/>
      <c r="FNT33" s="107"/>
      <c r="FNU33" s="107"/>
      <c r="FNV33" s="107"/>
      <c r="FNW33" s="107"/>
      <c r="FNX33" s="107"/>
      <c r="FNY33" s="107"/>
      <c r="FNZ33" s="107"/>
      <c r="FOA33" s="107"/>
      <c r="FOB33" s="107"/>
      <c r="FOC33" s="107"/>
      <c r="FOD33" s="107"/>
      <c r="FOE33" s="107"/>
      <c r="FOF33" s="107"/>
      <c r="FOG33" s="107"/>
      <c r="FOH33" s="107"/>
      <c r="FOI33" s="107"/>
      <c r="FOJ33" s="107"/>
      <c r="FOK33" s="107"/>
      <c r="FOL33" s="107"/>
      <c r="FOM33" s="107"/>
      <c r="FON33" s="107"/>
      <c r="FOO33" s="107"/>
      <c r="FOP33" s="107"/>
      <c r="FOQ33" s="107"/>
      <c r="FOR33" s="107"/>
      <c r="FOS33" s="107"/>
      <c r="FOT33" s="107"/>
      <c r="FOU33" s="107"/>
      <c r="FOV33" s="107"/>
      <c r="FOW33" s="107"/>
      <c r="FOX33" s="107"/>
      <c r="FOY33" s="107"/>
      <c r="FOZ33" s="107"/>
      <c r="FPA33" s="107"/>
      <c r="FPB33" s="107"/>
      <c r="FPC33" s="107"/>
      <c r="FPD33" s="107"/>
      <c r="FPE33" s="107"/>
      <c r="FPF33" s="107"/>
      <c r="FPG33" s="107"/>
      <c r="FPH33" s="107"/>
      <c r="FPI33" s="107"/>
      <c r="FPJ33" s="107"/>
      <c r="FPK33" s="107"/>
      <c r="FPL33" s="107"/>
      <c r="FPM33" s="107"/>
      <c r="FPN33" s="107"/>
      <c r="FPO33" s="107"/>
      <c r="FPP33" s="107"/>
      <c r="FPQ33" s="107"/>
      <c r="FPR33" s="107"/>
      <c r="FPS33" s="107"/>
      <c r="FPT33" s="107"/>
      <c r="FPU33" s="107"/>
      <c r="FPV33" s="107"/>
      <c r="FPW33" s="107"/>
      <c r="FPX33" s="107"/>
      <c r="FPY33" s="107"/>
      <c r="FPZ33" s="107"/>
      <c r="FQA33" s="107"/>
      <c r="FQB33" s="107"/>
      <c r="FQC33" s="107"/>
      <c r="FQD33" s="107"/>
      <c r="FQE33" s="107"/>
      <c r="FQF33" s="107"/>
      <c r="FQG33" s="107"/>
      <c r="FQH33" s="107"/>
      <c r="FQI33" s="107"/>
      <c r="FQJ33" s="107"/>
      <c r="FQK33" s="107"/>
      <c r="FQL33" s="107"/>
      <c r="FQM33" s="107"/>
      <c r="FQN33" s="107"/>
      <c r="FQO33" s="107"/>
      <c r="FQP33" s="107"/>
      <c r="FQQ33" s="107"/>
      <c r="FQR33" s="107"/>
      <c r="FQS33" s="107"/>
      <c r="FQT33" s="107"/>
      <c r="FQU33" s="107"/>
      <c r="FQV33" s="107"/>
      <c r="FQW33" s="107"/>
      <c r="FQX33" s="107"/>
      <c r="FQY33" s="107"/>
      <c r="FQZ33" s="107"/>
      <c r="FRA33" s="107"/>
      <c r="FRB33" s="107"/>
      <c r="FRC33" s="107"/>
      <c r="FRD33" s="107"/>
      <c r="FRE33" s="107"/>
      <c r="FRF33" s="107"/>
      <c r="FRG33" s="107"/>
      <c r="FRH33" s="107"/>
      <c r="FRI33" s="107"/>
      <c r="FRJ33" s="107"/>
      <c r="FRK33" s="107"/>
      <c r="FRL33" s="107"/>
      <c r="FRM33" s="107"/>
      <c r="FRN33" s="107"/>
      <c r="FRO33" s="107"/>
      <c r="FRP33" s="107"/>
      <c r="FRQ33" s="107"/>
      <c r="FRR33" s="107"/>
      <c r="FRS33" s="107"/>
      <c r="FRT33" s="107"/>
      <c r="FRU33" s="107"/>
      <c r="FRV33" s="107"/>
      <c r="FRW33" s="107"/>
      <c r="FRX33" s="107"/>
      <c r="FRY33" s="107"/>
      <c r="FRZ33" s="107"/>
      <c r="FSA33" s="107"/>
      <c r="FSB33" s="107"/>
      <c r="FSC33" s="107"/>
      <c r="FSD33" s="107"/>
      <c r="FSE33" s="107"/>
      <c r="FSF33" s="107"/>
      <c r="FSG33" s="107"/>
      <c r="FSH33" s="107"/>
      <c r="FSI33" s="107"/>
      <c r="FSJ33" s="107"/>
      <c r="FSK33" s="107"/>
      <c r="FSL33" s="107"/>
      <c r="FSM33" s="107"/>
      <c r="FSN33" s="107"/>
      <c r="FSO33" s="107"/>
      <c r="FSP33" s="107"/>
      <c r="FSQ33" s="107"/>
      <c r="FSR33" s="107"/>
      <c r="FSS33" s="107"/>
      <c r="FST33" s="107"/>
      <c r="FSU33" s="107"/>
      <c r="FSV33" s="107"/>
      <c r="FSW33" s="107"/>
      <c r="FSX33" s="107"/>
      <c r="FSY33" s="107"/>
      <c r="FSZ33" s="107"/>
      <c r="FTA33" s="107"/>
      <c r="FTB33" s="107"/>
      <c r="FTC33" s="107"/>
      <c r="FTD33" s="107"/>
      <c r="FTE33" s="107"/>
      <c r="FTF33" s="107"/>
      <c r="FTG33" s="107"/>
      <c r="FTH33" s="107"/>
      <c r="FTI33" s="107"/>
      <c r="FTJ33" s="107"/>
      <c r="FTK33" s="107"/>
      <c r="FTL33" s="107"/>
      <c r="FTM33" s="107"/>
      <c r="FTN33" s="107"/>
      <c r="FTO33" s="107"/>
      <c r="FTP33" s="107"/>
      <c r="FTQ33" s="107"/>
      <c r="FTR33" s="107"/>
      <c r="FTS33" s="107"/>
      <c r="FTT33" s="107"/>
      <c r="FTU33" s="107"/>
      <c r="FTV33" s="107"/>
      <c r="FTW33" s="107"/>
      <c r="FTX33" s="107"/>
      <c r="FTY33" s="107"/>
      <c r="FTZ33" s="107"/>
      <c r="FUA33" s="107"/>
      <c r="FUB33" s="107"/>
      <c r="FUC33" s="107"/>
      <c r="FUD33" s="107"/>
      <c r="FUE33" s="107"/>
      <c r="FUF33" s="107"/>
      <c r="FUG33" s="107"/>
      <c r="FUH33" s="107"/>
      <c r="FUI33" s="107"/>
      <c r="FUJ33" s="107"/>
      <c r="FUK33" s="107"/>
      <c r="FUL33" s="107"/>
      <c r="FUM33" s="107"/>
      <c r="FUN33" s="107"/>
      <c r="FUO33" s="107"/>
      <c r="FUP33" s="107"/>
      <c r="FUQ33" s="107"/>
      <c r="FUR33" s="107"/>
      <c r="FUS33" s="107"/>
      <c r="FUT33" s="107"/>
      <c r="FUU33" s="107"/>
      <c r="FUV33" s="107"/>
      <c r="FUW33" s="107"/>
      <c r="FUX33" s="107"/>
      <c r="FUY33" s="107"/>
      <c r="FUZ33" s="107"/>
      <c r="FVA33" s="107"/>
      <c r="FVB33" s="107"/>
      <c r="FVC33" s="107"/>
      <c r="FVD33" s="107"/>
      <c r="FVE33" s="107"/>
      <c r="FVF33" s="107"/>
      <c r="FVG33" s="107"/>
      <c r="FVH33" s="107"/>
      <c r="FVI33" s="107"/>
      <c r="FVJ33" s="107"/>
      <c r="FVK33" s="107"/>
      <c r="FVL33" s="107"/>
      <c r="FVM33" s="107"/>
      <c r="FVN33" s="107"/>
      <c r="FVO33" s="107"/>
      <c r="FVP33" s="107"/>
      <c r="FVQ33" s="107"/>
      <c r="FVR33" s="107"/>
      <c r="FVS33" s="107"/>
      <c r="FVT33" s="107"/>
      <c r="FVU33" s="107"/>
      <c r="FVV33" s="107"/>
      <c r="FVW33" s="107"/>
      <c r="FVX33" s="107"/>
      <c r="FVY33" s="107"/>
      <c r="FVZ33" s="107"/>
      <c r="FWA33" s="107"/>
      <c r="FWB33" s="107"/>
      <c r="FWC33" s="107"/>
      <c r="FWD33" s="107"/>
      <c r="FWE33" s="107"/>
      <c r="FWF33" s="107"/>
      <c r="FWG33" s="107"/>
      <c r="FWH33" s="107"/>
      <c r="FWI33" s="107"/>
      <c r="FWJ33" s="107"/>
      <c r="FWK33" s="107"/>
      <c r="FWL33" s="107"/>
      <c r="FWM33" s="107"/>
      <c r="FWN33" s="107"/>
      <c r="FWO33" s="107"/>
      <c r="FWP33" s="107"/>
      <c r="FWQ33" s="107"/>
      <c r="FWR33" s="107"/>
      <c r="FWS33" s="107"/>
      <c r="FWT33" s="107"/>
      <c r="FWU33" s="107"/>
      <c r="FWV33" s="107"/>
      <c r="FWW33" s="107"/>
      <c r="FWX33" s="107"/>
      <c r="FWY33" s="107"/>
      <c r="FWZ33" s="107"/>
      <c r="FXA33" s="107"/>
      <c r="FXB33" s="107"/>
      <c r="FXC33" s="107"/>
      <c r="FXD33" s="107"/>
      <c r="FXE33" s="107"/>
      <c r="FXF33" s="107"/>
      <c r="FXG33" s="107"/>
      <c r="FXH33" s="107"/>
      <c r="FXI33" s="107"/>
      <c r="FXJ33" s="107"/>
      <c r="FXK33" s="107"/>
      <c r="FXL33" s="107"/>
      <c r="FXM33" s="107"/>
      <c r="FXN33" s="107"/>
      <c r="FXO33" s="107"/>
      <c r="FXP33" s="107"/>
      <c r="FXQ33" s="107"/>
      <c r="FXR33" s="107"/>
      <c r="FXS33" s="107"/>
      <c r="FXT33" s="107"/>
      <c r="FXU33" s="107"/>
      <c r="FXV33" s="107"/>
      <c r="FXW33" s="107"/>
      <c r="FXX33" s="107"/>
      <c r="FXY33" s="107"/>
      <c r="FXZ33" s="107"/>
      <c r="FYA33" s="107"/>
      <c r="FYB33" s="107"/>
      <c r="FYC33" s="107"/>
      <c r="FYD33" s="107"/>
      <c r="FYE33" s="107"/>
      <c r="FYF33" s="107"/>
      <c r="FYG33" s="107"/>
      <c r="FYH33" s="107"/>
      <c r="FYI33" s="107"/>
      <c r="FYJ33" s="107"/>
      <c r="FYK33" s="107"/>
      <c r="FYL33" s="107"/>
      <c r="FYM33" s="107"/>
      <c r="FYN33" s="107"/>
      <c r="FYO33" s="107"/>
      <c r="FYP33" s="107"/>
      <c r="FYQ33" s="107"/>
      <c r="FYR33" s="107"/>
      <c r="FYS33" s="107"/>
      <c r="FYT33" s="107"/>
      <c r="FYU33" s="107"/>
      <c r="FYV33" s="107"/>
      <c r="FYW33" s="107"/>
      <c r="FYX33" s="107"/>
      <c r="FYY33" s="107"/>
      <c r="FYZ33" s="107"/>
      <c r="FZA33" s="107"/>
      <c r="FZB33" s="107"/>
      <c r="FZC33" s="107"/>
      <c r="FZD33" s="107"/>
      <c r="FZE33" s="107"/>
      <c r="FZF33" s="107"/>
      <c r="FZG33" s="107"/>
      <c r="FZH33" s="107"/>
      <c r="FZI33" s="107"/>
      <c r="FZJ33" s="107"/>
      <c r="FZK33" s="107"/>
      <c r="FZL33" s="107"/>
      <c r="FZM33" s="107"/>
      <c r="FZN33" s="107"/>
      <c r="FZO33" s="107"/>
      <c r="FZP33" s="107"/>
      <c r="FZQ33" s="107"/>
      <c r="FZR33" s="107"/>
      <c r="FZS33" s="107"/>
      <c r="FZT33" s="107"/>
      <c r="FZU33" s="107"/>
      <c r="FZV33" s="107"/>
      <c r="FZW33" s="107"/>
      <c r="FZX33" s="107"/>
      <c r="FZY33" s="107"/>
      <c r="FZZ33" s="107"/>
      <c r="GAA33" s="107"/>
      <c r="GAB33" s="107"/>
      <c r="GAC33" s="107"/>
      <c r="GAD33" s="107"/>
      <c r="GAE33" s="107"/>
      <c r="GAF33" s="107"/>
      <c r="GAG33" s="107"/>
      <c r="GAH33" s="107"/>
      <c r="GAI33" s="107"/>
      <c r="GAJ33" s="107"/>
      <c r="GAK33" s="107"/>
      <c r="GAL33" s="107"/>
      <c r="GAM33" s="107"/>
      <c r="GAN33" s="107"/>
      <c r="GAO33" s="107"/>
      <c r="GAP33" s="107"/>
      <c r="GAQ33" s="107"/>
      <c r="GAR33" s="107"/>
      <c r="GAS33" s="107"/>
      <c r="GAT33" s="107"/>
      <c r="GAU33" s="107"/>
      <c r="GAV33" s="107"/>
      <c r="GAW33" s="107"/>
      <c r="GAX33" s="107"/>
      <c r="GAY33" s="107"/>
      <c r="GAZ33" s="107"/>
      <c r="GBA33" s="107"/>
      <c r="GBB33" s="107"/>
      <c r="GBC33" s="107"/>
      <c r="GBD33" s="107"/>
      <c r="GBE33" s="107"/>
      <c r="GBF33" s="107"/>
      <c r="GBG33" s="107"/>
      <c r="GBH33" s="107"/>
      <c r="GBI33" s="107"/>
      <c r="GBJ33" s="107"/>
      <c r="GBK33" s="107"/>
      <c r="GBL33" s="107"/>
      <c r="GBM33" s="107"/>
      <c r="GBN33" s="107"/>
      <c r="GBO33" s="107"/>
      <c r="GBP33" s="107"/>
      <c r="GBQ33" s="107"/>
      <c r="GBR33" s="107"/>
      <c r="GBS33" s="107"/>
      <c r="GBT33" s="107"/>
      <c r="GBU33" s="107"/>
      <c r="GBV33" s="107"/>
      <c r="GBW33" s="107"/>
      <c r="GBX33" s="107"/>
      <c r="GBY33" s="107"/>
      <c r="GBZ33" s="107"/>
      <c r="GCA33" s="107"/>
      <c r="GCB33" s="107"/>
      <c r="GCC33" s="107"/>
      <c r="GCD33" s="107"/>
      <c r="GCE33" s="107"/>
      <c r="GCF33" s="107"/>
      <c r="GCG33" s="107"/>
      <c r="GCH33" s="107"/>
      <c r="GCI33" s="107"/>
      <c r="GCJ33" s="107"/>
      <c r="GCK33" s="107"/>
      <c r="GCL33" s="107"/>
      <c r="GCM33" s="107"/>
      <c r="GCN33" s="107"/>
      <c r="GCO33" s="107"/>
      <c r="GCP33" s="107"/>
      <c r="GCQ33" s="107"/>
      <c r="GCR33" s="107"/>
      <c r="GCS33" s="107"/>
      <c r="GCT33" s="107"/>
      <c r="GCU33" s="107"/>
      <c r="GCV33" s="107"/>
      <c r="GCW33" s="107"/>
      <c r="GCX33" s="107"/>
      <c r="GCY33" s="107"/>
      <c r="GCZ33" s="107"/>
      <c r="GDA33" s="107"/>
      <c r="GDB33" s="107"/>
      <c r="GDC33" s="107"/>
      <c r="GDD33" s="107"/>
      <c r="GDE33" s="107"/>
      <c r="GDF33" s="107"/>
      <c r="GDG33" s="107"/>
      <c r="GDH33" s="107"/>
      <c r="GDI33" s="107"/>
      <c r="GDJ33" s="107"/>
      <c r="GDK33" s="107"/>
      <c r="GDL33" s="107"/>
      <c r="GDM33" s="107"/>
      <c r="GDN33" s="107"/>
      <c r="GDO33" s="107"/>
      <c r="GDP33" s="107"/>
      <c r="GDQ33" s="107"/>
      <c r="GDR33" s="107"/>
      <c r="GDS33" s="107"/>
      <c r="GDT33" s="107"/>
      <c r="GDU33" s="107"/>
      <c r="GDV33" s="107"/>
      <c r="GDW33" s="107"/>
      <c r="GDX33" s="107"/>
      <c r="GDY33" s="107"/>
      <c r="GDZ33" s="107"/>
      <c r="GEA33" s="107"/>
      <c r="GEB33" s="107"/>
      <c r="GEC33" s="107"/>
      <c r="GED33" s="107"/>
      <c r="GEE33" s="107"/>
      <c r="GEF33" s="107"/>
      <c r="GEG33" s="107"/>
      <c r="GEH33" s="107"/>
      <c r="GEI33" s="107"/>
      <c r="GEJ33" s="107"/>
      <c r="GEK33" s="107"/>
      <c r="GEL33" s="107"/>
      <c r="GEM33" s="107"/>
      <c r="GEN33" s="107"/>
      <c r="GEO33" s="107"/>
      <c r="GEP33" s="107"/>
      <c r="GEQ33" s="107"/>
      <c r="GER33" s="107"/>
      <c r="GES33" s="107"/>
      <c r="GET33" s="107"/>
      <c r="GEU33" s="107"/>
      <c r="GEV33" s="107"/>
      <c r="GEW33" s="107"/>
      <c r="GEX33" s="107"/>
      <c r="GEY33" s="107"/>
      <c r="GEZ33" s="107"/>
      <c r="GFA33" s="107"/>
      <c r="GFB33" s="107"/>
      <c r="GFC33" s="107"/>
      <c r="GFD33" s="107"/>
      <c r="GFE33" s="107"/>
      <c r="GFF33" s="107"/>
      <c r="GFG33" s="107"/>
      <c r="GFH33" s="107"/>
      <c r="GFI33" s="107"/>
      <c r="GFJ33" s="107"/>
      <c r="GFK33" s="107"/>
      <c r="GFL33" s="107"/>
      <c r="GFM33" s="107"/>
      <c r="GFN33" s="107"/>
      <c r="GFO33" s="107"/>
      <c r="GFP33" s="107"/>
      <c r="GFQ33" s="107"/>
      <c r="GFR33" s="107"/>
      <c r="GFS33" s="107"/>
      <c r="GFT33" s="107"/>
      <c r="GFU33" s="107"/>
      <c r="GFV33" s="107"/>
      <c r="GFW33" s="107"/>
      <c r="GFX33" s="107"/>
      <c r="GFY33" s="107"/>
      <c r="GFZ33" s="107"/>
      <c r="GGA33" s="107"/>
      <c r="GGB33" s="107"/>
      <c r="GGC33" s="107"/>
      <c r="GGD33" s="107"/>
      <c r="GGE33" s="107"/>
      <c r="GGF33" s="107"/>
      <c r="GGG33" s="107"/>
      <c r="GGH33" s="107"/>
      <c r="GGI33" s="107"/>
      <c r="GGJ33" s="107"/>
      <c r="GGK33" s="107"/>
      <c r="GGL33" s="107"/>
      <c r="GGM33" s="107"/>
      <c r="GGN33" s="107"/>
      <c r="GGO33" s="107"/>
      <c r="GGP33" s="107"/>
      <c r="GGQ33" s="107"/>
      <c r="GGR33" s="107"/>
      <c r="GGS33" s="107"/>
      <c r="GGT33" s="107"/>
      <c r="GGU33" s="107"/>
      <c r="GGV33" s="107"/>
      <c r="GGW33" s="107"/>
      <c r="GGX33" s="107"/>
      <c r="GGY33" s="107"/>
      <c r="GGZ33" s="107"/>
      <c r="GHA33" s="107"/>
      <c r="GHB33" s="107"/>
      <c r="GHC33" s="107"/>
      <c r="GHD33" s="107"/>
      <c r="GHE33" s="107"/>
      <c r="GHF33" s="107"/>
      <c r="GHG33" s="107"/>
      <c r="GHH33" s="107"/>
      <c r="GHI33" s="107"/>
      <c r="GHJ33" s="107"/>
      <c r="GHK33" s="107"/>
      <c r="GHL33" s="107"/>
      <c r="GHM33" s="107"/>
      <c r="GHN33" s="107"/>
      <c r="GHO33" s="107"/>
      <c r="GHP33" s="107"/>
      <c r="GHQ33" s="107"/>
      <c r="GHR33" s="107"/>
      <c r="GHS33" s="107"/>
      <c r="GHT33" s="107"/>
      <c r="GHU33" s="107"/>
      <c r="GHV33" s="107"/>
      <c r="GHW33" s="107"/>
      <c r="GHX33" s="107"/>
      <c r="GHY33" s="107"/>
      <c r="GHZ33" s="107"/>
      <c r="GIA33" s="107"/>
      <c r="GIB33" s="107"/>
      <c r="GIC33" s="107"/>
      <c r="GID33" s="107"/>
      <c r="GIE33" s="107"/>
      <c r="GIF33" s="107"/>
      <c r="GIG33" s="107"/>
      <c r="GIH33" s="107"/>
      <c r="GII33" s="107"/>
      <c r="GIJ33" s="107"/>
      <c r="GIK33" s="107"/>
      <c r="GIL33" s="107"/>
      <c r="GIM33" s="107"/>
      <c r="GIN33" s="107"/>
      <c r="GIO33" s="107"/>
      <c r="GIP33" s="107"/>
      <c r="GIQ33" s="107"/>
      <c r="GIR33" s="107"/>
      <c r="GIS33" s="107"/>
      <c r="GIT33" s="107"/>
      <c r="GIU33" s="107"/>
      <c r="GIV33" s="107"/>
      <c r="GIW33" s="107"/>
      <c r="GIX33" s="107"/>
      <c r="GIY33" s="107"/>
      <c r="GIZ33" s="107"/>
      <c r="GJA33" s="107"/>
      <c r="GJB33" s="107"/>
      <c r="GJC33" s="107"/>
      <c r="GJD33" s="107"/>
      <c r="GJE33" s="107"/>
      <c r="GJF33" s="107"/>
      <c r="GJG33" s="107"/>
      <c r="GJH33" s="107"/>
      <c r="GJI33" s="107"/>
      <c r="GJJ33" s="107"/>
      <c r="GJK33" s="107"/>
      <c r="GJL33" s="107"/>
      <c r="GJM33" s="107"/>
      <c r="GJN33" s="107"/>
      <c r="GJO33" s="107"/>
      <c r="GJP33" s="107"/>
      <c r="GJQ33" s="107"/>
      <c r="GJR33" s="107"/>
      <c r="GJS33" s="107"/>
      <c r="GJT33" s="107"/>
      <c r="GJU33" s="107"/>
      <c r="GJV33" s="107"/>
      <c r="GJW33" s="107"/>
      <c r="GJX33" s="107"/>
      <c r="GJY33" s="107"/>
      <c r="GJZ33" s="107"/>
      <c r="GKA33" s="107"/>
      <c r="GKB33" s="107"/>
      <c r="GKC33" s="107"/>
      <c r="GKD33" s="107"/>
      <c r="GKE33" s="107"/>
      <c r="GKF33" s="107"/>
      <c r="GKG33" s="107"/>
      <c r="GKH33" s="107"/>
      <c r="GKI33" s="107"/>
      <c r="GKJ33" s="107"/>
      <c r="GKK33" s="107"/>
      <c r="GKL33" s="107"/>
      <c r="GKM33" s="107"/>
      <c r="GKN33" s="107"/>
      <c r="GKO33" s="107"/>
      <c r="GKP33" s="107"/>
      <c r="GKQ33" s="107"/>
      <c r="GKR33" s="107"/>
      <c r="GKS33" s="107"/>
      <c r="GKT33" s="107"/>
      <c r="GKU33" s="107"/>
      <c r="GKV33" s="107"/>
      <c r="GKW33" s="107"/>
      <c r="GKX33" s="107"/>
      <c r="GKY33" s="107"/>
      <c r="GKZ33" s="107"/>
      <c r="GLA33" s="107"/>
      <c r="GLB33" s="107"/>
      <c r="GLC33" s="107"/>
      <c r="GLD33" s="107"/>
      <c r="GLE33" s="107"/>
      <c r="GLF33" s="107"/>
      <c r="GLG33" s="107"/>
      <c r="GLH33" s="107"/>
      <c r="GLI33" s="107"/>
      <c r="GLJ33" s="107"/>
      <c r="GLK33" s="107"/>
      <c r="GLL33" s="107"/>
      <c r="GLM33" s="107"/>
      <c r="GLN33" s="107"/>
      <c r="GLO33" s="107"/>
      <c r="GLP33" s="107"/>
      <c r="GLQ33" s="107"/>
      <c r="GLR33" s="107"/>
      <c r="GLS33" s="107"/>
      <c r="GLT33" s="107"/>
      <c r="GLU33" s="107"/>
      <c r="GLV33" s="107"/>
      <c r="GLW33" s="107"/>
      <c r="GLX33" s="107"/>
      <c r="GLY33" s="107"/>
      <c r="GLZ33" s="107"/>
      <c r="GMA33" s="107"/>
      <c r="GMB33" s="107"/>
      <c r="GMC33" s="107"/>
      <c r="GMD33" s="107"/>
      <c r="GME33" s="107"/>
      <c r="GMF33" s="107"/>
      <c r="GMG33" s="107"/>
      <c r="GMH33" s="107"/>
      <c r="GMI33" s="107"/>
      <c r="GMJ33" s="107"/>
      <c r="GMK33" s="107"/>
      <c r="GML33" s="107"/>
      <c r="GMM33" s="107"/>
      <c r="GMN33" s="107"/>
      <c r="GMO33" s="107"/>
      <c r="GMP33" s="107"/>
      <c r="GMQ33" s="107"/>
      <c r="GMR33" s="107"/>
      <c r="GMS33" s="107"/>
      <c r="GMT33" s="107"/>
      <c r="GMU33" s="107"/>
      <c r="GMV33" s="107"/>
      <c r="GMW33" s="107"/>
      <c r="GMX33" s="107"/>
      <c r="GMY33" s="107"/>
      <c r="GMZ33" s="107"/>
      <c r="GNA33" s="107"/>
      <c r="GNB33" s="107"/>
      <c r="GNC33" s="107"/>
      <c r="GND33" s="107"/>
      <c r="GNE33" s="107"/>
      <c r="GNF33" s="107"/>
      <c r="GNG33" s="107"/>
      <c r="GNH33" s="107"/>
      <c r="GNI33" s="107"/>
      <c r="GNJ33" s="107"/>
      <c r="GNK33" s="107"/>
      <c r="GNL33" s="107"/>
      <c r="GNM33" s="107"/>
      <c r="GNN33" s="107"/>
      <c r="GNO33" s="107"/>
      <c r="GNP33" s="107"/>
      <c r="GNQ33" s="107"/>
      <c r="GNR33" s="107"/>
      <c r="GNS33" s="107"/>
      <c r="GNT33" s="107"/>
      <c r="GNU33" s="107"/>
      <c r="GNV33" s="107"/>
      <c r="GNW33" s="107"/>
      <c r="GNX33" s="107"/>
      <c r="GNY33" s="107"/>
      <c r="GNZ33" s="107"/>
      <c r="GOA33" s="107"/>
      <c r="GOB33" s="107"/>
      <c r="GOC33" s="107"/>
      <c r="GOD33" s="107"/>
      <c r="GOE33" s="107"/>
      <c r="GOF33" s="107"/>
      <c r="GOG33" s="107"/>
      <c r="GOH33" s="107"/>
      <c r="GOI33" s="107"/>
      <c r="GOJ33" s="107"/>
      <c r="GOK33" s="107"/>
      <c r="GOL33" s="107"/>
      <c r="GOM33" s="107"/>
      <c r="GON33" s="107"/>
      <c r="GOO33" s="107"/>
      <c r="GOP33" s="107"/>
      <c r="GOQ33" s="107"/>
      <c r="GOR33" s="107"/>
      <c r="GOS33" s="107"/>
      <c r="GOT33" s="107"/>
      <c r="GOU33" s="107"/>
      <c r="GOV33" s="107"/>
      <c r="GOW33" s="107"/>
      <c r="GOX33" s="107"/>
      <c r="GOY33" s="107"/>
      <c r="GOZ33" s="107"/>
      <c r="GPA33" s="107"/>
      <c r="GPB33" s="107"/>
      <c r="GPC33" s="107"/>
      <c r="GPD33" s="107"/>
      <c r="GPE33" s="107"/>
      <c r="GPF33" s="107"/>
      <c r="GPG33" s="107"/>
      <c r="GPH33" s="107"/>
      <c r="GPI33" s="107"/>
      <c r="GPJ33" s="107"/>
      <c r="GPK33" s="107"/>
      <c r="GPL33" s="107"/>
      <c r="GPM33" s="107"/>
      <c r="GPN33" s="107"/>
      <c r="GPO33" s="107"/>
      <c r="GPP33" s="107"/>
      <c r="GPQ33" s="107"/>
      <c r="GPR33" s="107"/>
      <c r="GPS33" s="107"/>
      <c r="GPT33" s="107"/>
      <c r="GPU33" s="107"/>
      <c r="GPV33" s="107"/>
      <c r="GPW33" s="107"/>
      <c r="GPX33" s="107"/>
      <c r="GPY33" s="107"/>
      <c r="GPZ33" s="107"/>
      <c r="GQA33" s="107"/>
      <c r="GQB33" s="107"/>
      <c r="GQC33" s="107"/>
      <c r="GQD33" s="107"/>
      <c r="GQE33" s="107"/>
      <c r="GQF33" s="107"/>
      <c r="GQG33" s="107"/>
      <c r="GQH33" s="107"/>
      <c r="GQI33" s="107"/>
      <c r="GQJ33" s="107"/>
      <c r="GQK33" s="107"/>
      <c r="GQL33" s="107"/>
      <c r="GQM33" s="107"/>
      <c r="GQN33" s="107"/>
      <c r="GQO33" s="107"/>
      <c r="GQP33" s="107"/>
      <c r="GQQ33" s="107"/>
      <c r="GQR33" s="107"/>
      <c r="GQS33" s="107"/>
      <c r="GQT33" s="107"/>
      <c r="GQU33" s="107"/>
      <c r="GQV33" s="107"/>
      <c r="GQW33" s="107"/>
      <c r="GQX33" s="107"/>
      <c r="GQY33" s="107"/>
      <c r="GQZ33" s="107"/>
      <c r="GRA33" s="107"/>
      <c r="GRB33" s="107"/>
      <c r="GRC33" s="107"/>
      <c r="GRD33" s="107"/>
      <c r="GRE33" s="107"/>
      <c r="GRF33" s="107"/>
      <c r="GRG33" s="107"/>
      <c r="GRH33" s="107"/>
      <c r="GRI33" s="107"/>
      <c r="GRJ33" s="107"/>
      <c r="GRK33" s="107"/>
      <c r="GRL33" s="107"/>
      <c r="GRM33" s="107"/>
      <c r="GRN33" s="107"/>
      <c r="GRO33" s="107"/>
      <c r="GRP33" s="107"/>
      <c r="GRQ33" s="107"/>
      <c r="GRR33" s="107"/>
      <c r="GRS33" s="107"/>
      <c r="GRT33" s="107"/>
      <c r="GRU33" s="107"/>
      <c r="GRV33" s="107"/>
      <c r="GRW33" s="107"/>
      <c r="GRX33" s="107"/>
      <c r="GRY33" s="107"/>
      <c r="GRZ33" s="107"/>
      <c r="GSA33" s="107"/>
      <c r="GSB33" s="107"/>
      <c r="GSC33" s="107"/>
      <c r="GSD33" s="107"/>
      <c r="GSE33" s="107"/>
      <c r="GSF33" s="107"/>
      <c r="GSG33" s="107"/>
      <c r="GSH33" s="107"/>
      <c r="GSI33" s="107"/>
      <c r="GSJ33" s="107"/>
      <c r="GSK33" s="107"/>
      <c r="GSL33" s="107"/>
      <c r="GSM33" s="107"/>
      <c r="GSN33" s="107"/>
      <c r="GSO33" s="107"/>
      <c r="GSP33" s="107"/>
      <c r="GSQ33" s="107"/>
      <c r="GSR33" s="107"/>
      <c r="GSS33" s="107"/>
      <c r="GST33" s="107"/>
      <c r="GSU33" s="107"/>
      <c r="GSV33" s="107"/>
      <c r="GSW33" s="107"/>
      <c r="GSX33" s="107"/>
      <c r="GSY33" s="107"/>
      <c r="GSZ33" s="107"/>
      <c r="GTA33" s="107"/>
      <c r="GTB33" s="107"/>
      <c r="GTC33" s="107"/>
      <c r="GTD33" s="107"/>
      <c r="GTE33" s="107"/>
      <c r="GTF33" s="107"/>
      <c r="GTG33" s="107"/>
      <c r="GTH33" s="107"/>
      <c r="GTI33" s="107"/>
      <c r="GTJ33" s="107"/>
      <c r="GTK33" s="107"/>
      <c r="GTL33" s="107"/>
      <c r="GTM33" s="107"/>
      <c r="GTN33" s="107"/>
      <c r="GTO33" s="107"/>
      <c r="GTP33" s="107"/>
      <c r="GTQ33" s="107"/>
      <c r="GTR33" s="107"/>
      <c r="GTS33" s="107"/>
      <c r="GTT33" s="107"/>
      <c r="GTU33" s="107"/>
      <c r="GTV33" s="107"/>
      <c r="GTW33" s="107"/>
      <c r="GTX33" s="107"/>
      <c r="GTY33" s="107"/>
      <c r="GTZ33" s="107"/>
      <c r="GUA33" s="107"/>
      <c r="GUB33" s="107"/>
      <c r="GUC33" s="107"/>
      <c r="GUD33" s="107"/>
      <c r="GUE33" s="107"/>
      <c r="GUF33" s="107"/>
      <c r="GUG33" s="107"/>
      <c r="GUH33" s="107"/>
      <c r="GUI33" s="107"/>
      <c r="GUJ33" s="107"/>
      <c r="GUK33" s="107"/>
      <c r="GUL33" s="107"/>
      <c r="GUM33" s="107"/>
      <c r="GUN33" s="107"/>
      <c r="GUO33" s="107"/>
      <c r="GUP33" s="107"/>
      <c r="GUQ33" s="107"/>
      <c r="GUR33" s="107"/>
      <c r="GUS33" s="107"/>
      <c r="GUT33" s="107"/>
      <c r="GUU33" s="107"/>
      <c r="GUV33" s="107"/>
      <c r="GUW33" s="107"/>
      <c r="GUX33" s="107"/>
      <c r="GUY33" s="107"/>
      <c r="GUZ33" s="107"/>
      <c r="GVA33" s="107"/>
      <c r="GVB33" s="107"/>
      <c r="GVC33" s="107"/>
      <c r="GVD33" s="107"/>
      <c r="GVE33" s="107"/>
      <c r="GVF33" s="107"/>
      <c r="GVG33" s="107"/>
      <c r="GVH33" s="107"/>
      <c r="GVI33" s="107"/>
      <c r="GVJ33" s="107"/>
      <c r="GVK33" s="107"/>
      <c r="GVL33" s="107"/>
      <c r="GVM33" s="107"/>
      <c r="GVN33" s="107"/>
      <c r="GVO33" s="107"/>
      <c r="GVP33" s="107"/>
      <c r="GVQ33" s="107"/>
      <c r="GVR33" s="107"/>
      <c r="GVS33" s="107"/>
      <c r="GVT33" s="107"/>
      <c r="GVU33" s="107"/>
      <c r="GVV33" s="107"/>
      <c r="GVW33" s="107"/>
      <c r="GVX33" s="107"/>
      <c r="GVY33" s="107"/>
      <c r="GVZ33" s="107"/>
      <c r="GWA33" s="107"/>
      <c r="GWB33" s="107"/>
      <c r="GWC33" s="107"/>
      <c r="GWD33" s="107"/>
      <c r="GWE33" s="107"/>
      <c r="GWF33" s="107"/>
      <c r="GWG33" s="107"/>
      <c r="GWH33" s="107"/>
      <c r="GWI33" s="107"/>
      <c r="GWJ33" s="107"/>
      <c r="GWK33" s="107"/>
      <c r="GWL33" s="107"/>
      <c r="GWM33" s="107"/>
      <c r="GWN33" s="107"/>
      <c r="GWO33" s="107"/>
      <c r="GWP33" s="107"/>
      <c r="GWQ33" s="107"/>
      <c r="GWR33" s="107"/>
      <c r="GWS33" s="107"/>
      <c r="GWT33" s="107"/>
      <c r="GWU33" s="107"/>
      <c r="GWV33" s="107"/>
      <c r="GWW33" s="107"/>
      <c r="GWX33" s="107"/>
      <c r="GWY33" s="107"/>
      <c r="GWZ33" s="107"/>
      <c r="GXA33" s="107"/>
      <c r="GXB33" s="107"/>
      <c r="GXC33" s="107"/>
      <c r="GXD33" s="107"/>
      <c r="GXE33" s="107"/>
      <c r="GXF33" s="107"/>
      <c r="GXG33" s="107"/>
      <c r="GXH33" s="107"/>
      <c r="GXI33" s="107"/>
      <c r="GXJ33" s="107"/>
      <c r="GXK33" s="107"/>
      <c r="GXL33" s="107"/>
      <c r="GXM33" s="107"/>
      <c r="GXN33" s="107"/>
      <c r="GXO33" s="107"/>
      <c r="GXP33" s="107"/>
      <c r="GXQ33" s="107"/>
      <c r="GXR33" s="107"/>
      <c r="GXS33" s="107"/>
      <c r="GXT33" s="107"/>
      <c r="GXU33" s="107"/>
      <c r="GXV33" s="107"/>
      <c r="GXW33" s="107"/>
      <c r="GXX33" s="107"/>
      <c r="GXY33" s="107"/>
      <c r="GXZ33" s="107"/>
      <c r="GYA33" s="107"/>
      <c r="GYB33" s="107"/>
      <c r="GYC33" s="107"/>
      <c r="GYD33" s="107"/>
      <c r="GYE33" s="107"/>
      <c r="GYF33" s="107"/>
      <c r="GYG33" s="107"/>
      <c r="GYH33" s="107"/>
      <c r="GYI33" s="107"/>
      <c r="GYJ33" s="107"/>
      <c r="GYK33" s="107"/>
      <c r="GYL33" s="107"/>
      <c r="GYM33" s="107"/>
      <c r="GYN33" s="107"/>
      <c r="GYO33" s="107"/>
      <c r="GYP33" s="107"/>
      <c r="GYQ33" s="107"/>
      <c r="GYR33" s="107"/>
      <c r="GYS33" s="107"/>
      <c r="GYT33" s="107"/>
      <c r="GYU33" s="107"/>
      <c r="GYV33" s="107"/>
      <c r="GYW33" s="107"/>
      <c r="GYX33" s="107"/>
      <c r="GYY33" s="107"/>
      <c r="GYZ33" s="107"/>
      <c r="GZA33" s="107"/>
      <c r="GZB33" s="107"/>
      <c r="GZC33" s="107"/>
      <c r="GZD33" s="107"/>
      <c r="GZE33" s="107"/>
      <c r="GZF33" s="107"/>
      <c r="GZG33" s="107"/>
      <c r="GZH33" s="107"/>
      <c r="GZI33" s="107"/>
      <c r="GZJ33" s="107"/>
      <c r="GZK33" s="107"/>
      <c r="GZL33" s="107"/>
      <c r="GZM33" s="107"/>
      <c r="GZN33" s="107"/>
      <c r="GZO33" s="107"/>
      <c r="GZP33" s="107"/>
      <c r="GZQ33" s="107"/>
      <c r="GZR33" s="107"/>
      <c r="GZS33" s="107"/>
      <c r="GZT33" s="107"/>
      <c r="GZU33" s="107"/>
      <c r="GZV33" s="107"/>
      <c r="GZW33" s="107"/>
      <c r="GZX33" s="107"/>
      <c r="GZY33" s="107"/>
      <c r="GZZ33" s="107"/>
      <c r="HAA33" s="107"/>
      <c r="HAB33" s="107"/>
      <c r="HAC33" s="107"/>
      <c r="HAD33" s="107"/>
      <c r="HAE33" s="107"/>
      <c r="HAF33" s="107"/>
      <c r="HAG33" s="107"/>
      <c r="HAH33" s="107"/>
      <c r="HAI33" s="107"/>
      <c r="HAJ33" s="107"/>
      <c r="HAK33" s="107"/>
      <c r="HAL33" s="107"/>
      <c r="HAM33" s="107"/>
      <c r="HAN33" s="107"/>
      <c r="HAO33" s="107"/>
      <c r="HAP33" s="107"/>
      <c r="HAQ33" s="107"/>
      <c r="HAR33" s="107"/>
      <c r="HAS33" s="107"/>
      <c r="HAT33" s="107"/>
      <c r="HAU33" s="107"/>
      <c r="HAV33" s="107"/>
      <c r="HAW33" s="107"/>
      <c r="HAX33" s="107"/>
      <c r="HAY33" s="107"/>
      <c r="HAZ33" s="107"/>
      <c r="HBA33" s="107"/>
      <c r="HBB33" s="107"/>
      <c r="HBC33" s="107"/>
      <c r="HBD33" s="107"/>
      <c r="HBE33" s="107"/>
      <c r="HBF33" s="107"/>
      <c r="HBG33" s="107"/>
      <c r="HBH33" s="107"/>
      <c r="HBI33" s="107"/>
      <c r="HBJ33" s="107"/>
      <c r="HBK33" s="107"/>
      <c r="HBL33" s="107"/>
      <c r="HBM33" s="107"/>
      <c r="HBN33" s="107"/>
      <c r="HBO33" s="107"/>
      <c r="HBP33" s="107"/>
      <c r="HBQ33" s="107"/>
      <c r="HBR33" s="107"/>
      <c r="HBS33" s="107"/>
      <c r="HBT33" s="107"/>
      <c r="HBU33" s="107"/>
      <c r="HBV33" s="107"/>
      <c r="HBW33" s="107"/>
      <c r="HBX33" s="107"/>
      <c r="HBY33" s="107"/>
      <c r="HBZ33" s="107"/>
      <c r="HCA33" s="107"/>
      <c r="HCB33" s="107"/>
      <c r="HCC33" s="107"/>
      <c r="HCD33" s="107"/>
      <c r="HCE33" s="107"/>
      <c r="HCF33" s="107"/>
      <c r="HCG33" s="107"/>
      <c r="HCH33" s="107"/>
      <c r="HCI33" s="107"/>
      <c r="HCJ33" s="107"/>
      <c r="HCK33" s="107"/>
      <c r="HCL33" s="107"/>
      <c r="HCM33" s="107"/>
      <c r="HCN33" s="107"/>
      <c r="HCO33" s="107"/>
      <c r="HCP33" s="107"/>
      <c r="HCQ33" s="107"/>
      <c r="HCR33" s="107"/>
      <c r="HCS33" s="107"/>
      <c r="HCT33" s="107"/>
      <c r="HCU33" s="107"/>
      <c r="HCV33" s="107"/>
      <c r="HCW33" s="107"/>
      <c r="HCX33" s="107"/>
      <c r="HCY33" s="107"/>
      <c r="HCZ33" s="107"/>
      <c r="HDA33" s="107"/>
      <c r="HDB33" s="107"/>
      <c r="HDC33" s="107"/>
      <c r="HDD33" s="107"/>
      <c r="HDE33" s="107"/>
      <c r="HDF33" s="107"/>
      <c r="HDG33" s="107"/>
      <c r="HDH33" s="107"/>
      <c r="HDI33" s="107"/>
      <c r="HDJ33" s="107"/>
      <c r="HDK33" s="107"/>
      <c r="HDL33" s="107"/>
      <c r="HDM33" s="107"/>
      <c r="HDN33" s="107"/>
      <c r="HDO33" s="107"/>
      <c r="HDP33" s="107"/>
      <c r="HDQ33" s="107"/>
      <c r="HDR33" s="107"/>
      <c r="HDS33" s="107"/>
      <c r="HDT33" s="107"/>
      <c r="HDU33" s="107"/>
      <c r="HDV33" s="107"/>
      <c r="HDW33" s="107"/>
      <c r="HDX33" s="107"/>
      <c r="HDY33" s="107"/>
      <c r="HDZ33" s="107"/>
      <c r="HEA33" s="107"/>
      <c r="HEB33" s="107"/>
      <c r="HEC33" s="107"/>
      <c r="HED33" s="107"/>
      <c r="HEE33" s="107"/>
      <c r="HEF33" s="107"/>
      <c r="HEG33" s="107"/>
      <c r="HEH33" s="107"/>
      <c r="HEI33" s="107"/>
      <c r="HEJ33" s="107"/>
      <c r="HEK33" s="107"/>
      <c r="HEL33" s="107"/>
      <c r="HEM33" s="107"/>
      <c r="HEN33" s="107"/>
      <c r="HEO33" s="107"/>
      <c r="HEP33" s="107"/>
      <c r="HEQ33" s="107"/>
      <c r="HER33" s="107"/>
      <c r="HES33" s="107"/>
      <c r="HET33" s="107"/>
      <c r="HEU33" s="107"/>
      <c r="HEV33" s="107"/>
      <c r="HEW33" s="107"/>
      <c r="HEX33" s="107"/>
      <c r="HEY33" s="107"/>
      <c r="HEZ33" s="107"/>
      <c r="HFA33" s="107"/>
      <c r="HFB33" s="107"/>
      <c r="HFC33" s="107"/>
      <c r="HFD33" s="107"/>
      <c r="HFE33" s="107"/>
      <c r="HFF33" s="107"/>
      <c r="HFG33" s="107"/>
      <c r="HFH33" s="107"/>
      <c r="HFI33" s="107"/>
      <c r="HFJ33" s="107"/>
      <c r="HFK33" s="107"/>
      <c r="HFL33" s="107"/>
      <c r="HFM33" s="107"/>
      <c r="HFN33" s="107"/>
      <c r="HFO33" s="107"/>
      <c r="HFP33" s="107"/>
      <c r="HFQ33" s="107"/>
      <c r="HFR33" s="107"/>
      <c r="HFS33" s="107"/>
      <c r="HFT33" s="107"/>
      <c r="HFU33" s="107"/>
      <c r="HFV33" s="107"/>
      <c r="HFW33" s="107"/>
      <c r="HFX33" s="107"/>
      <c r="HFY33" s="107"/>
      <c r="HFZ33" s="107"/>
      <c r="HGA33" s="107"/>
      <c r="HGB33" s="107"/>
      <c r="HGC33" s="107"/>
      <c r="HGD33" s="107"/>
      <c r="HGE33" s="107"/>
      <c r="HGF33" s="107"/>
      <c r="HGG33" s="107"/>
      <c r="HGH33" s="107"/>
      <c r="HGI33" s="107"/>
      <c r="HGJ33" s="107"/>
      <c r="HGK33" s="107"/>
      <c r="HGL33" s="107"/>
      <c r="HGM33" s="107"/>
      <c r="HGN33" s="107"/>
      <c r="HGO33" s="107"/>
      <c r="HGP33" s="107"/>
      <c r="HGQ33" s="107"/>
      <c r="HGR33" s="107"/>
      <c r="HGS33" s="107"/>
      <c r="HGT33" s="107"/>
      <c r="HGU33" s="107"/>
      <c r="HGV33" s="107"/>
      <c r="HGW33" s="107"/>
      <c r="HGX33" s="107"/>
      <c r="HGY33" s="107"/>
      <c r="HGZ33" s="107"/>
      <c r="HHA33" s="107"/>
      <c r="HHB33" s="107"/>
      <c r="HHC33" s="107"/>
      <c r="HHD33" s="107"/>
      <c r="HHE33" s="107"/>
      <c r="HHF33" s="107"/>
      <c r="HHG33" s="107"/>
      <c r="HHH33" s="107"/>
      <c r="HHI33" s="107"/>
      <c r="HHJ33" s="107"/>
      <c r="HHK33" s="107"/>
      <c r="HHL33" s="107"/>
      <c r="HHM33" s="107"/>
      <c r="HHN33" s="107"/>
      <c r="HHO33" s="107"/>
      <c r="HHP33" s="107"/>
      <c r="HHQ33" s="107"/>
      <c r="HHR33" s="107"/>
      <c r="HHS33" s="107"/>
      <c r="HHT33" s="107"/>
      <c r="HHU33" s="107"/>
      <c r="HHV33" s="107"/>
      <c r="HHW33" s="107"/>
      <c r="HHX33" s="107"/>
      <c r="HHY33" s="107"/>
      <c r="HHZ33" s="107"/>
      <c r="HIA33" s="107"/>
      <c r="HIB33" s="107"/>
      <c r="HIC33" s="107"/>
      <c r="HID33" s="107"/>
      <c r="HIE33" s="107"/>
      <c r="HIF33" s="107"/>
      <c r="HIG33" s="107"/>
      <c r="HIH33" s="107"/>
      <c r="HII33" s="107"/>
      <c r="HIJ33" s="107"/>
      <c r="HIK33" s="107"/>
      <c r="HIL33" s="107"/>
      <c r="HIM33" s="107"/>
      <c r="HIN33" s="107"/>
      <c r="HIO33" s="107"/>
      <c r="HIP33" s="107"/>
      <c r="HIQ33" s="107"/>
      <c r="HIR33" s="107"/>
      <c r="HIS33" s="107"/>
      <c r="HIT33" s="107"/>
      <c r="HIU33" s="107"/>
      <c r="HIV33" s="107"/>
      <c r="HIW33" s="107"/>
      <c r="HIX33" s="107"/>
      <c r="HIY33" s="107"/>
      <c r="HIZ33" s="107"/>
      <c r="HJA33" s="107"/>
      <c r="HJB33" s="107"/>
      <c r="HJC33" s="107"/>
      <c r="HJD33" s="107"/>
      <c r="HJE33" s="107"/>
      <c r="HJF33" s="107"/>
      <c r="HJG33" s="107"/>
      <c r="HJH33" s="107"/>
      <c r="HJI33" s="107"/>
      <c r="HJJ33" s="107"/>
      <c r="HJK33" s="107"/>
      <c r="HJL33" s="107"/>
      <c r="HJM33" s="107"/>
      <c r="HJN33" s="107"/>
      <c r="HJO33" s="107"/>
      <c r="HJP33" s="107"/>
      <c r="HJQ33" s="107"/>
      <c r="HJR33" s="107"/>
      <c r="HJS33" s="107"/>
      <c r="HJT33" s="107"/>
      <c r="HJU33" s="107"/>
      <c r="HJV33" s="107"/>
      <c r="HJW33" s="107"/>
      <c r="HJX33" s="107"/>
      <c r="HJY33" s="107"/>
      <c r="HJZ33" s="107"/>
      <c r="HKA33" s="107"/>
      <c r="HKB33" s="107"/>
      <c r="HKC33" s="107"/>
      <c r="HKD33" s="107"/>
      <c r="HKE33" s="107"/>
      <c r="HKF33" s="107"/>
      <c r="HKG33" s="107"/>
      <c r="HKH33" s="107"/>
      <c r="HKI33" s="107"/>
      <c r="HKJ33" s="107"/>
      <c r="HKK33" s="107"/>
      <c r="HKL33" s="107"/>
      <c r="HKM33" s="107"/>
      <c r="HKN33" s="107"/>
      <c r="HKO33" s="107"/>
      <c r="HKP33" s="107"/>
      <c r="HKQ33" s="107"/>
      <c r="HKR33" s="107"/>
      <c r="HKS33" s="107"/>
      <c r="HKT33" s="107"/>
      <c r="HKU33" s="107"/>
      <c r="HKV33" s="107"/>
      <c r="HKW33" s="107"/>
      <c r="HKX33" s="107"/>
      <c r="HKY33" s="107"/>
      <c r="HKZ33" s="107"/>
      <c r="HLA33" s="107"/>
      <c r="HLB33" s="107"/>
      <c r="HLC33" s="107"/>
      <c r="HLD33" s="107"/>
      <c r="HLE33" s="107"/>
      <c r="HLF33" s="107"/>
      <c r="HLG33" s="107"/>
      <c r="HLH33" s="107"/>
      <c r="HLI33" s="107"/>
      <c r="HLJ33" s="107"/>
      <c r="HLK33" s="107"/>
      <c r="HLL33" s="107"/>
      <c r="HLM33" s="107"/>
      <c r="HLN33" s="107"/>
      <c r="HLO33" s="107"/>
      <c r="HLP33" s="107"/>
      <c r="HLQ33" s="107"/>
      <c r="HLR33" s="107"/>
      <c r="HLS33" s="107"/>
      <c r="HLT33" s="107"/>
      <c r="HLU33" s="107"/>
      <c r="HLV33" s="107"/>
      <c r="HLW33" s="107"/>
      <c r="HLX33" s="107"/>
      <c r="HLY33" s="107"/>
      <c r="HLZ33" s="107"/>
      <c r="HMA33" s="107"/>
      <c r="HMB33" s="107"/>
      <c r="HMC33" s="107"/>
      <c r="HMD33" s="107"/>
      <c r="HME33" s="107"/>
      <c r="HMF33" s="107"/>
      <c r="HMG33" s="107"/>
      <c r="HMH33" s="107"/>
      <c r="HMI33" s="107"/>
      <c r="HMJ33" s="107"/>
      <c r="HMK33" s="107"/>
      <c r="HML33" s="107"/>
      <c r="HMM33" s="107"/>
      <c r="HMN33" s="107"/>
      <c r="HMO33" s="107"/>
      <c r="HMP33" s="107"/>
      <c r="HMQ33" s="107"/>
      <c r="HMR33" s="107"/>
      <c r="HMS33" s="107"/>
      <c r="HMT33" s="107"/>
      <c r="HMU33" s="107"/>
      <c r="HMV33" s="107"/>
      <c r="HMW33" s="107"/>
      <c r="HMX33" s="107"/>
      <c r="HMY33" s="107"/>
      <c r="HMZ33" s="107"/>
      <c r="HNA33" s="107"/>
      <c r="HNB33" s="107"/>
      <c r="HNC33" s="107"/>
      <c r="HND33" s="107"/>
      <c r="HNE33" s="107"/>
      <c r="HNF33" s="107"/>
      <c r="HNG33" s="107"/>
      <c r="HNH33" s="107"/>
      <c r="HNI33" s="107"/>
      <c r="HNJ33" s="107"/>
      <c r="HNK33" s="107"/>
      <c r="HNL33" s="107"/>
      <c r="HNM33" s="107"/>
      <c r="HNN33" s="107"/>
      <c r="HNO33" s="107"/>
      <c r="HNP33" s="107"/>
      <c r="HNQ33" s="107"/>
      <c r="HNR33" s="107"/>
      <c r="HNS33" s="107"/>
      <c r="HNT33" s="107"/>
      <c r="HNU33" s="107"/>
      <c r="HNV33" s="107"/>
      <c r="HNW33" s="107"/>
      <c r="HNX33" s="107"/>
      <c r="HNY33" s="107"/>
      <c r="HNZ33" s="107"/>
      <c r="HOA33" s="107"/>
      <c r="HOB33" s="107"/>
      <c r="HOC33" s="107"/>
      <c r="HOD33" s="107"/>
      <c r="HOE33" s="107"/>
      <c r="HOF33" s="107"/>
      <c r="HOG33" s="107"/>
      <c r="HOH33" s="107"/>
      <c r="HOI33" s="107"/>
      <c r="HOJ33" s="107"/>
      <c r="HOK33" s="107"/>
      <c r="HOL33" s="107"/>
      <c r="HOM33" s="107"/>
      <c r="HON33" s="107"/>
      <c r="HOO33" s="107"/>
      <c r="HOP33" s="107"/>
      <c r="HOQ33" s="107"/>
      <c r="HOR33" s="107"/>
      <c r="HOS33" s="107"/>
      <c r="HOT33" s="107"/>
      <c r="HOU33" s="107"/>
      <c r="HOV33" s="107"/>
      <c r="HOW33" s="107"/>
      <c r="HOX33" s="107"/>
      <c r="HOY33" s="107"/>
      <c r="HOZ33" s="107"/>
      <c r="HPA33" s="107"/>
      <c r="HPB33" s="107"/>
      <c r="HPC33" s="107"/>
      <c r="HPD33" s="107"/>
      <c r="HPE33" s="107"/>
      <c r="HPF33" s="107"/>
      <c r="HPG33" s="107"/>
      <c r="HPH33" s="107"/>
      <c r="HPI33" s="107"/>
      <c r="HPJ33" s="107"/>
      <c r="HPK33" s="107"/>
      <c r="HPL33" s="107"/>
      <c r="HPM33" s="107"/>
      <c r="HPN33" s="107"/>
      <c r="HPO33" s="107"/>
      <c r="HPP33" s="107"/>
      <c r="HPQ33" s="107"/>
      <c r="HPR33" s="107"/>
      <c r="HPS33" s="107"/>
      <c r="HPT33" s="107"/>
      <c r="HPU33" s="107"/>
      <c r="HPV33" s="107"/>
      <c r="HPW33" s="107"/>
      <c r="HPX33" s="107"/>
      <c r="HPY33" s="107"/>
      <c r="HPZ33" s="107"/>
      <c r="HQA33" s="107"/>
      <c r="HQB33" s="107"/>
      <c r="HQC33" s="107"/>
      <c r="HQD33" s="107"/>
      <c r="HQE33" s="107"/>
      <c r="HQF33" s="107"/>
      <c r="HQG33" s="107"/>
      <c r="HQH33" s="107"/>
      <c r="HQI33" s="107"/>
      <c r="HQJ33" s="107"/>
      <c r="HQK33" s="107"/>
      <c r="HQL33" s="107"/>
      <c r="HQM33" s="107"/>
      <c r="HQN33" s="107"/>
      <c r="HQO33" s="107"/>
      <c r="HQP33" s="107"/>
      <c r="HQQ33" s="107"/>
      <c r="HQR33" s="107"/>
      <c r="HQS33" s="107"/>
      <c r="HQT33" s="107"/>
      <c r="HQU33" s="107"/>
      <c r="HQV33" s="107"/>
      <c r="HQW33" s="107"/>
      <c r="HQX33" s="107"/>
      <c r="HQY33" s="107"/>
      <c r="HQZ33" s="107"/>
      <c r="HRA33" s="107"/>
      <c r="HRB33" s="107"/>
      <c r="HRC33" s="107"/>
      <c r="HRD33" s="107"/>
      <c r="HRE33" s="107"/>
      <c r="HRF33" s="107"/>
      <c r="HRG33" s="107"/>
      <c r="HRH33" s="107"/>
      <c r="HRI33" s="107"/>
      <c r="HRJ33" s="107"/>
      <c r="HRK33" s="107"/>
      <c r="HRL33" s="107"/>
      <c r="HRM33" s="107"/>
      <c r="HRN33" s="107"/>
      <c r="HRO33" s="107"/>
      <c r="HRP33" s="107"/>
      <c r="HRQ33" s="107"/>
      <c r="HRR33" s="107"/>
      <c r="HRS33" s="107"/>
      <c r="HRT33" s="107"/>
      <c r="HRU33" s="107"/>
      <c r="HRV33" s="107"/>
      <c r="HRW33" s="107"/>
      <c r="HRX33" s="107"/>
      <c r="HRY33" s="107"/>
      <c r="HRZ33" s="107"/>
      <c r="HSA33" s="107"/>
      <c r="HSB33" s="107"/>
      <c r="HSC33" s="107"/>
      <c r="HSD33" s="107"/>
      <c r="HSE33" s="107"/>
      <c r="HSF33" s="107"/>
      <c r="HSG33" s="107"/>
      <c r="HSH33" s="107"/>
      <c r="HSI33" s="107"/>
      <c r="HSJ33" s="107"/>
      <c r="HSK33" s="107"/>
      <c r="HSL33" s="107"/>
      <c r="HSM33" s="107"/>
      <c r="HSN33" s="107"/>
      <c r="HSO33" s="107"/>
      <c r="HSP33" s="107"/>
      <c r="HSQ33" s="107"/>
      <c r="HSR33" s="107"/>
      <c r="HSS33" s="107"/>
      <c r="HST33" s="107"/>
      <c r="HSU33" s="107"/>
      <c r="HSV33" s="107"/>
      <c r="HSW33" s="107"/>
      <c r="HSX33" s="107"/>
      <c r="HSY33" s="107"/>
      <c r="HSZ33" s="107"/>
      <c r="HTA33" s="107"/>
      <c r="HTB33" s="107"/>
      <c r="HTC33" s="107"/>
      <c r="HTD33" s="107"/>
      <c r="HTE33" s="107"/>
      <c r="HTF33" s="107"/>
      <c r="HTG33" s="107"/>
      <c r="HTH33" s="107"/>
      <c r="HTI33" s="107"/>
      <c r="HTJ33" s="107"/>
      <c r="HTK33" s="107"/>
      <c r="HTL33" s="107"/>
      <c r="HTM33" s="107"/>
      <c r="HTN33" s="107"/>
      <c r="HTO33" s="107"/>
      <c r="HTP33" s="107"/>
      <c r="HTQ33" s="107"/>
      <c r="HTR33" s="107"/>
      <c r="HTS33" s="107"/>
      <c r="HTT33" s="107"/>
      <c r="HTU33" s="107"/>
      <c r="HTV33" s="107"/>
      <c r="HTW33" s="107"/>
      <c r="HTX33" s="107"/>
      <c r="HTY33" s="107"/>
      <c r="HTZ33" s="107"/>
      <c r="HUA33" s="107"/>
      <c r="HUB33" s="107"/>
      <c r="HUC33" s="107"/>
      <c r="HUD33" s="107"/>
      <c r="HUE33" s="107"/>
      <c r="HUF33" s="107"/>
      <c r="HUG33" s="107"/>
      <c r="HUH33" s="107"/>
      <c r="HUI33" s="107"/>
      <c r="HUJ33" s="107"/>
      <c r="HUK33" s="107"/>
      <c r="HUL33" s="107"/>
      <c r="HUM33" s="107"/>
      <c r="HUN33" s="107"/>
      <c r="HUO33" s="107"/>
      <c r="HUP33" s="107"/>
      <c r="HUQ33" s="107"/>
      <c r="HUR33" s="107"/>
      <c r="HUS33" s="107"/>
      <c r="HUT33" s="107"/>
      <c r="HUU33" s="107"/>
      <c r="HUV33" s="107"/>
      <c r="HUW33" s="107"/>
      <c r="HUX33" s="107"/>
      <c r="HUY33" s="107"/>
      <c r="HUZ33" s="107"/>
      <c r="HVA33" s="107"/>
      <c r="HVB33" s="107"/>
      <c r="HVC33" s="107"/>
      <c r="HVD33" s="107"/>
      <c r="HVE33" s="107"/>
      <c r="HVF33" s="107"/>
      <c r="HVG33" s="107"/>
      <c r="HVH33" s="107"/>
      <c r="HVI33" s="107"/>
      <c r="HVJ33" s="107"/>
      <c r="HVK33" s="107"/>
      <c r="HVL33" s="107"/>
      <c r="HVM33" s="107"/>
      <c r="HVN33" s="107"/>
      <c r="HVO33" s="107"/>
      <c r="HVP33" s="107"/>
      <c r="HVQ33" s="107"/>
      <c r="HVR33" s="107"/>
      <c r="HVS33" s="107"/>
      <c r="HVT33" s="107"/>
      <c r="HVU33" s="107"/>
      <c r="HVV33" s="107"/>
      <c r="HVW33" s="107"/>
      <c r="HVX33" s="107"/>
      <c r="HVY33" s="107"/>
      <c r="HVZ33" s="107"/>
      <c r="HWA33" s="107"/>
      <c r="HWB33" s="107"/>
      <c r="HWC33" s="107"/>
      <c r="HWD33" s="107"/>
      <c r="HWE33" s="107"/>
      <c r="HWF33" s="107"/>
      <c r="HWG33" s="107"/>
      <c r="HWH33" s="107"/>
      <c r="HWI33" s="107"/>
      <c r="HWJ33" s="107"/>
      <c r="HWK33" s="107"/>
      <c r="HWL33" s="107"/>
      <c r="HWM33" s="107"/>
      <c r="HWN33" s="107"/>
      <c r="HWO33" s="107"/>
      <c r="HWP33" s="107"/>
      <c r="HWQ33" s="107"/>
      <c r="HWR33" s="107"/>
      <c r="HWS33" s="107"/>
      <c r="HWT33" s="107"/>
      <c r="HWU33" s="107"/>
      <c r="HWV33" s="107"/>
      <c r="HWW33" s="107"/>
      <c r="HWX33" s="107"/>
      <c r="HWY33" s="107"/>
      <c r="HWZ33" s="107"/>
      <c r="HXA33" s="107"/>
      <c r="HXB33" s="107"/>
      <c r="HXC33" s="107"/>
      <c r="HXD33" s="107"/>
      <c r="HXE33" s="107"/>
      <c r="HXF33" s="107"/>
      <c r="HXG33" s="107"/>
      <c r="HXH33" s="107"/>
      <c r="HXI33" s="107"/>
      <c r="HXJ33" s="107"/>
      <c r="HXK33" s="107"/>
      <c r="HXL33" s="107"/>
      <c r="HXM33" s="107"/>
      <c r="HXN33" s="107"/>
      <c r="HXO33" s="107"/>
      <c r="HXP33" s="107"/>
      <c r="HXQ33" s="107"/>
      <c r="HXR33" s="107"/>
      <c r="HXS33" s="107"/>
      <c r="HXT33" s="107"/>
      <c r="HXU33" s="107"/>
      <c r="HXV33" s="107"/>
      <c r="HXW33" s="107"/>
      <c r="HXX33" s="107"/>
      <c r="HXY33" s="107"/>
      <c r="HXZ33" s="107"/>
      <c r="HYA33" s="107"/>
      <c r="HYB33" s="107"/>
      <c r="HYC33" s="107"/>
      <c r="HYD33" s="107"/>
      <c r="HYE33" s="107"/>
      <c r="HYF33" s="107"/>
      <c r="HYG33" s="107"/>
      <c r="HYH33" s="107"/>
      <c r="HYI33" s="107"/>
      <c r="HYJ33" s="107"/>
      <c r="HYK33" s="107"/>
      <c r="HYL33" s="107"/>
      <c r="HYM33" s="107"/>
      <c r="HYN33" s="107"/>
      <c r="HYO33" s="107"/>
      <c r="HYP33" s="107"/>
      <c r="HYQ33" s="107"/>
      <c r="HYR33" s="107"/>
      <c r="HYS33" s="107"/>
      <c r="HYT33" s="107"/>
      <c r="HYU33" s="107"/>
      <c r="HYV33" s="107"/>
      <c r="HYW33" s="107"/>
      <c r="HYX33" s="107"/>
      <c r="HYY33" s="107"/>
      <c r="HYZ33" s="107"/>
      <c r="HZA33" s="107"/>
      <c r="HZB33" s="107"/>
      <c r="HZC33" s="107"/>
      <c r="HZD33" s="107"/>
      <c r="HZE33" s="107"/>
      <c r="HZF33" s="107"/>
      <c r="HZG33" s="107"/>
      <c r="HZH33" s="107"/>
      <c r="HZI33" s="107"/>
      <c r="HZJ33" s="107"/>
      <c r="HZK33" s="107"/>
      <c r="HZL33" s="107"/>
      <c r="HZM33" s="107"/>
      <c r="HZN33" s="107"/>
      <c r="HZO33" s="107"/>
      <c r="HZP33" s="107"/>
      <c r="HZQ33" s="107"/>
      <c r="HZR33" s="107"/>
      <c r="HZS33" s="107"/>
      <c r="HZT33" s="107"/>
      <c r="HZU33" s="107"/>
      <c r="HZV33" s="107"/>
      <c r="HZW33" s="107"/>
      <c r="HZX33" s="107"/>
      <c r="HZY33" s="107"/>
      <c r="HZZ33" s="107"/>
      <c r="IAA33" s="107"/>
      <c r="IAB33" s="107"/>
      <c r="IAC33" s="107"/>
      <c r="IAD33" s="107"/>
      <c r="IAE33" s="107"/>
      <c r="IAF33" s="107"/>
      <c r="IAG33" s="107"/>
      <c r="IAH33" s="107"/>
      <c r="IAI33" s="107"/>
      <c r="IAJ33" s="107"/>
      <c r="IAK33" s="107"/>
      <c r="IAL33" s="107"/>
      <c r="IAM33" s="107"/>
      <c r="IAN33" s="107"/>
      <c r="IAO33" s="107"/>
      <c r="IAP33" s="107"/>
      <c r="IAQ33" s="107"/>
      <c r="IAR33" s="107"/>
      <c r="IAS33" s="107"/>
      <c r="IAT33" s="107"/>
      <c r="IAU33" s="107"/>
      <c r="IAV33" s="107"/>
      <c r="IAW33" s="107"/>
      <c r="IAX33" s="107"/>
      <c r="IAY33" s="107"/>
      <c r="IAZ33" s="107"/>
      <c r="IBA33" s="107"/>
      <c r="IBB33" s="107"/>
      <c r="IBC33" s="107"/>
      <c r="IBD33" s="107"/>
      <c r="IBE33" s="107"/>
      <c r="IBF33" s="107"/>
      <c r="IBG33" s="107"/>
      <c r="IBH33" s="107"/>
      <c r="IBI33" s="107"/>
      <c r="IBJ33" s="107"/>
      <c r="IBK33" s="107"/>
      <c r="IBL33" s="107"/>
      <c r="IBM33" s="107"/>
      <c r="IBN33" s="107"/>
      <c r="IBO33" s="107"/>
      <c r="IBP33" s="107"/>
      <c r="IBQ33" s="107"/>
      <c r="IBR33" s="107"/>
      <c r="IBS33" s="107"/>
      <c r="IBT33" s="107"/>
      <c r="IBU33" s="107"/>
      <c r="IBV33" s="107"/>
      <c r="IBW33" s="107"/>
      <c r="IBX33" s="107"/>
      <c r="IBY33" s="107"/>
      <c r="IBZ33" s="107"/>
      <c r="ICA33" s="107"/>
      <c r="ICB33" s="107"/>
      <c r="ICC33" s="107"/>
      <c r="ICD33" s="107"/>
      <c r="ICE33" s="107"/>
      <c r="ICF33" s="107"/>
      <c r="ICG33" s="107"/>
      <c r="ICH33" s="107"/>
      <c r="ICI33" s="107"/>
      <c r="ICJ33" s="107"/>
      <c r="ICK33" s="107"/>
      <c r="ICL33" s="107"/>
      <c r="ICM33" s="107"/>
      <c r="ICN33" s="107"/>
      <c r="ICO33" s="107"/>
      <c r="ICP33" s="107"/>
      <c r="ICQ33" s="107"/>
      <c r="ICR33" s="107"/>
      <c r="ICS33" s="107"/>
      <c r="ICT33" s="107"/>
      <c r="ICU33" s="107"/>
      <c r="ICV33" s="107"/>
      <c r="ICW33" s="107"/>
      <c r="ICX33" s="107"/>
      <c r="ICY33" s="107"/>
      <c r="ICZ33" s="107"/>
      <c r="IDA33" s="107"/>
      <c r="IDB33" s="107"/>
      <c r="IDC33" s="107"/>
      <c r="IDD33" s="107"/>
      <c r="IDE33" s="107"/>
      <c r="IDF33" s="107"/>
      <c r="IDG33" s="107"/>
      <c r="IDH33" s="107"/>
      <c r="IDI33" s="107"/>
      <c r="IDJ33" s="107"/>
      <c r="IDK33" s="107"/>
      <c r="IDL33" s="107"/>
      <c r="IDM33" s="107"/>
      <c r="IDN33" s="107"/>
      <c r="IDO33" s="107"/>
      <c r="IDP33" s="107"/>
      <c r="IDQ33" s="107"/>
      <c r="IDR33" s="107"/>
      <c r="IDS33" s="107"/>
      <c r="IDT33" s="107"/>
      <c r="IDU33" s="107"/>
      <c r="IDV33" s="107"/>
      <c r="IDW33" s="107"/>
      <c r="IDX33" s="107"/>
      <c r="IDY33" s="107"/>
      <c r="IDZ33" s="107"/>
      <c r="IEA33" s="107"/>
      <c r="IEB33" s="107"/>
      <c r="IEC33" s="107"/>
      <c r="IED33" s="107"/>
      <c r="IEE33" s="107"/>
      <c r="IEF33" s="107"/>
      <c r="IEG33" s="107"/>
      <c r="IEH33" s="107"/>
      <c r="IEI33" s="107"/>
      <c r="IEJ33" s="107"/>
      <c r="IEK33" s="107"/>
      <c r="IEL33" s="107"/>
      <c r="IEM33" s="107"/>
      <c r="IEN33" s="107"/>
      <c r="IEO33" s="107"/>
      <c r="IEP33" s="107"/>
      <c r="IEQ33" s="107"/>
      <c r="IER33" s="107"/>
      <c r="IES33" s="107"/>
      <c r="IET33" s="107"/>
      <c r="IEU33" s="107"/>
      <c r="IEV33" s="107"/>
      <c r="IEW33" s="107"/>
      <c r="IEX33" s="107"/>
      <c r="IEY33" s="107"/>
      <c r="IEZ33" s="107"/>
      <c r="IFA33" s="107"/>
      <c r="IFB33" s="107"/>
      <c r="IFC33" s="107"/>
      <c r="IFD33" s="107"/>
      <c r="IFE33" s="107"/>
      <c r="IFF33" s="107"/>
      <c r="IFG33" s="107"/>
      <c r="IFH33" s="107"/>
      <c r="IFI33" s="107"/>
      <c r="IFJ33" s="107"/>
      <c r="IFK33" s="107"/>
      <c r="IFL33" s="107"/>
      <c r="IFM33" s="107"/>
      <c r="IFN33" s="107"/>
      <c r="IFO33" s="107"/>
      <c r="IFP33" s="107"/>
      <c r="IFQ33" s="107"/>
      <c r="IFR33" s="107"/>
      <c r="IFS33" s="107"/>
      <c r="IFT33" s="107"/>
      <c r="IFU33" s="107"/>
      <c r="IFV33" s="107"/>
      <c r="IFW33" s="107"/>
      <c r="IFX33" s="107"/>
      <c r="IFY33" s="107"/>
      <c r="IFZ33" s="107"/>
      <c r="IGA33" s="107"/>
      <c r="IGB33" s="107"/>
      <c r="IGC33" s="107"/>
      <c r="IGD33" s="107"/>
      <c r="IGE33" s="107"/>
      <c r="IGF33" s="107"/>
      <c r="IGG33" s="107"/>
      <c r="IGH33" s="107"/>
      <c r="IGI33" s="107"/>
      <c r="IGJ33" s="107"/>
      <c r="IGK33" s="107"/>
      <c r="IGL33" s="107"/>
      <c r="IGM33" s="107"/>
      <c r="IGN33" s="107"/>
      <c r="IGO33" s="107"/>
      <c r="IGP33" s="107"/>
      <c r="IGQ33" s="107"/>
      <c r="IGR33" s="107"/>
      <c r="IGS33" s="107"/>
      <c r="IGT33" s="107"/>
      <c r="IGU33" s="107"/>
      <c r="IGV33" s="107"/>
      <c r="IGW33" s="107"/>
      <c r="IGX33" s="107"/>
      <c r="IGY33" s="107"/>
      <c r="IGZ33" s="107"/>
      <c r="IHA33" s="107"/>
      <c r="IHB33" s="107"/>
      <c r="IHC33" s="107"/>
      <c r="IHD33" s="107"/>
      <c r="IHE33" s="107"/>
      <c r="IHF33" s="107"/>
      <c r="IHG33" s="107"/>
      <c r="IHH33" s="107"/>
      <c r="IHI33" s="107"/>
      <c r="IHJ33" s="107"/>
      <c r="IHK33" s="107"/>
      <c r="IHL33" s="107"/>
      <c r="IHM33" s="107"/>
      <c r="IHN33" s="107"/>
      <c r="IHO33" s="107"/>
      <c r="IHP33" s="107"/>
      <c r="IHQ33" s="107"/>
      <c r="IHR33" s="107"/>
      <c r="IHS33" s="107"/>
      <c r="IHT33" s="107"/>
      <c r="IHU33" s="107"/>
      <c r="IHV33" s="107"/>
      <c r="IHW33" s="107"/>
      <c r="IHX33" s="107"/>
      <c r="IHY33" s="107"/>
      <c r="IHZ33" s="107"/>
      <c r="IIA33" s="107"/>
      <c r="IIB33" s="107"/>
      <c r="IIC33" s="107"/>
      <c r="IID33" s="107"/>
      <c r="IIE33" s="107"/>
      <c r="IIF33" s="107"/>
      <c r="IIG33" s="107"/>
      <c r="IIH33" s="107"/>
      <c r="III33" s="107"/>
      <c r="IIJ33" s="107"/>
      <c r="IIK33" s="107"/>
      <c r="IIL33" s="107"/>
      <c r="IIM33" s="107"/>
      <c r="IIN33" s="107"/>
      <c r="IIO33" s="107"/>
      <c r="IIP33" s="107"/>
      <c r="IIQ33" s="107"/>
      <c r="IIR33" s="107"/>
      <c r="IIS33" s="107"/>
      <c r="IIT33" s="107"/>
      <c r="IIU33" s="107"/>
      <c r="IIV33" s="107"/>
      <c r="IIW33" s="107"/>
      <c r="IIX33" s="107"/>
      <c r="IIY33" s="107"/>
      <c r="IIZ33" s="107"/>
      <c r="IJA33" s="107"/>
      <c r="IJB33" s="107"/>
      <c r="IJC33" s="107"/>
      <c r="IJD33" s="107"/>
      <c r="IJE33" s="107"/>
      <c r="IJF33" s="107"/>
      <c r="IJG33" s="107"/>
      <c r="IJH33" s="107"/>
      <c r="IJI33" s="107"/>
      <c r="IJJ33" s="107"/>
      <c r="IJK33" s="107"/>
      <c r="IJL33" s="107"/>
      <c r="IJM33" s="107"/>
      <c r="IJN33" s="107"/>
      <c r="IJO33" s="107"/>
      <c r="IJP33" s="107"/>
      <c r="IJQ33" s="107"/>
      <c r="IJR33" s="107"/>
      <c r="IJS33" s="107"/>
      <c r="IJT33" s="107"/>
      <c r="IJU33" s="107"/>
      <c r="IJV33" s="107"/>
      <c r="IJW33" s="107"/>
      <c r="IJX33" s="107"/>
      <c r="IJY33" s="107"/>
      <c r="IJZ33" s="107"/>
      <c r="IKA33" s="107"/>
      <c r="IKB33" s="107"/>
      <c r="IKC33" s="107"/>
      <c r="IKD33" s="107"/>
      <c r="IKE33" s="107"/>
      <c r="IKF33" s="107"/>
      <c r="IKG33" s="107"/>
      <c r="IKH33" s="107"/>
      <c r="IKI33" s="107"/>
      <c r="IKJ33" s="107"/>
      <c r="IKK33" s="107"/>
      <c r="IKL33" s="107"/>
      <c r="IKM33" s="107"/>
      <c r="IKN33" s="107"/>
      <c r="IKO33" s="107"/>
      <c r="IKP33" s="107"/>
      <c r="IKQ33" s="107"/>
      <c r="IKR33" s="107"/>
      <c r="IKS33" s="107"/>
      <c r="IKT33" s="107"/>
      <c r="IKU33" s="107"/>
      <c r="IKV33" s="107"/>
      <c r="IKW33" s="107"/>
      <c r="IKX33" s="107"/>
      <c r="IKY33" s="107"/>
      <c r="IKZ33" s="107"/>
      <c r="ILA33" s="107"/>
      <c r="ILB33" s="107"/>
      <c r="ILC33" s="107"/>
      <c r="ILD33" s="107"/>
      <c r="ILE33" s="107"/>
      <c r="ILF33" s="107"/>
      <c r="ILG33" s="107"/>
      <c r="ILH33" s="107"/>
      <c r="ILI33" s="107"/>
      <c r="ILJ33" s="107"/>
      <c r="ILK33" s="107"/>
      <c r="ILL33" s="107"/>
      <c r="ILM33" s="107"/>
      <c r="ILN33" s="107"/>
      <c r="ILO33" s="107"/>
      <c r="ILP33" s="107"/>
      <c r="ILQ33" s="107"/>
      <c r="ILR33" s="107"/>
      <c r="ILS33" s="107"/>
      <c r="ILT33" s="107"/>
      <c r="ILU33" s="107"/>
      <c r="ILV33" s="107"/>
      <c r="ILW33" s="107"/>
      <c r="ILX33" s="107"/>
      <c r="ILY33" s="107"/>
      <c r="ILZ33" s="107"/>
      <c r="IMA33" s="107"/>
      <c r="IMB33" s="107"/>
      <c r="IMC33" s="107"/>
      <c r="IMD33" s="107"/>
      <c r="IME33" s="107"/>
      <c r="IMF33" s="107"/>
      <c r="IMG33" s="107"/>
      <c r="IMH33" s="107"/>
      <c r="IMI33" s="107"/>
      <c r="IMJ33" s="107"/>
      <c r="IMK33" s="107"/>
      <c r="IML33" s="107"/>
      <c r="IMM33" s="107"/>
      <c r="IMN33" s="107"/>
      <c r="IMO33" s="107"/>
      <c r="IMP33" s="107"/>
      <c r="IMQ33" s="107"/>
      <c r="IMR33" s="107"/>
      <c r="IMS33" s="107"/>
      <c r="IMT33" s="107"/>
      <c r="IMU33" s="107"/>
      <c r="IMV33" s="107"/>
      <c r="IMW33" s="107"/>
      <c r="IMX33" s="107"/>
      <c r="IMY33" s="107"/>
      <c r="IMZ33" s="107"/>
      <c r="INA33" s="107"/>
      <c r="INB33" s="107"/>
      <c r="INC33" s="107"/>
      <c r="IND33" s="107"/>
      <c r="INE33" s="107"/>
      <c r="INF33" s="107"/>
      <c r="ING33" s="107"/>
      <c r="INH33" s="107"/>
      <c r="INI33" s="107"/>
      <c r="INJ33" s="107"/>
      <c r="INK33" s="107"/>
      <c r="INL33" s="107"/>
      <c r="INM33" s="107"/>
      <c r="INN33" s="107"/>
      <c r="INO33" s="107"/>
      <c r="INP33" s="107"/>
      <c r="INQ33" s="107"/>
      <c r="INR33" s="107"/>
      <c r="INS33" s="107"/>
      <c r="INT33" s="107"/>
      <c r="INU33" s="107"/>
      <c r="INV33" s="107"/>
      <c r="INW33" s="107"/>
      <c r="INX33" s="107"/>
      <c r="INY33" s="107"/>
      <c r="INZ33" s="107"/>
      <c r="IOA33" s="107"/>
      <c r="IOB33" s="107"/>
      <c r="IOC33" s="107"/>
      <c r="IOD33" s="107"/>
      <c r="IOE33" s="107"/>
      <c r="IOF33" s="107"/>
      <c r="IOG33" s="107"/>
      <c r="IOH33" s="107"/>
      <c r="IOI33" s="107"/>
      <c r="IOJ33" s="107"/>
      <c r="IOK33" s="107"/>
      <c r="IOL33" s="107"/>
      <c r="IOM33" s="107"/>
      <c r="ION33" s="107"/>
      <c r="IOO33" s="107"/>
      <c r="IOP33" s="107"/>
      <c r="IOQ33" s="107"/>
      <c r="IOR33" s="107"/>
      <c r="IOS33" s="107"/>
      <c r="IOT33" s="107"/>
      <c r="IOU33" s="107"/>
      <c r="IOV33" s="107"/>
      <c r="IOW33" s="107"/>
      <c r="IOX33" s="107"/>
      <c r="IOY33" s="107"/>
      <c r="IOZ33" s="107"/>
      <c r="IPA33" s="107"/>
      <c r="IPB33" s="107"/>
      <c r="IPC33" s="107"/>
      <c r="IPD33" s="107"/>
      <c r="IPE33" s="107"/>
      <c r="IPF33" s="107"/>
      <c r="IPG33" s="107"/>
      <c r="IPH33" s="107"/>
      <c r="IPI33" s="107"/>
      <c r="IPJ33" s="107"/>
      <c r="IPK33" s="107"/>
      <c r="IPL33" s="107"/>
      <c r="IPM33" s="107"/>
      <c r="IPN33" s="107"/>
      <c r="IPO33" s="107"/>
      <c r="IPP33" s="107"/>
      <c r="IPQ33" s="107"/>
      <c r="IPR33" s="107"/>
      <c r="IPS33" s="107"/>
      <c r="IPT33" s="107"/>
      <c r="IPU33" s="107"/>
      <c r="IPV33" s="107"/>
      <c r="IPW33" s="107"/>
      <c r="IPX33" s="107"/>
      <c r="IPY33" s="107"/>
      <c r="IPZ33" s="107"/>
      <c r="IQA33" s="107"/>
      <c r="IQB33" s="107"/>
      <c r="IQC33" s="107"/>
      <c r="IQD33" s="107"/>
      <c r="IQE33" s="107"/>
      <c r="IQF33" s="107"/>
      <c r="IQG33" s="107"/>
      <c r="IQH33" s="107"/>
      <c r="IQI33" s="107"/>
      <c r="IQJ33" s="107"/>
      <c r="IQK33" s="107"/>
      <c r="IQL33" s="107"/>
      <c r="IQM33" s="107"/>
      <c r="IQN33" s="107"/>
      <c r="IQO33" s="107"/>
      <c r="IQP33" s="107"/>
      <c r="IQQ33" s="107"/>
      <c r="IQR33" s="107"/>
      <c r="IQS33" s="107"/>
      <c r="IQT33" s="107"/>
      <c r="IQU33" s="107"/>
      <c r="IQV33" s="107"/>
      <c r="IQW33" s="107"/>
      <c r="IQX33" s="107"/>
      <c r="IQY33" s="107"/>
      <c r="IQZ33" s="107"/>
      <c r="IRA33" s="107"/>
      <c r="IRB33" s="107"/>
      <c r="IRC33" s="107"/>
      <c r="IRD33" s="107"/>
      <c r="IRE33" s="107"/>
      <c r="IRF33" s="107"/>
      <c r="IRG33" s="107"/>
      <c r="IRH33" s="107"/>
      <c r="IRI33" s="107"/>
      <c r="IRJ33" s="107"/>
      <c r="IRK33" s="107"/>
      <c r="IRL33" s="107"/>
      <c r="IRM33" s="107"/>
      <c r="IRN33" s="107"/>
      <c r="IRO33" s="107"/>
      <c r="IRP33" s="107"/>
      <c r="IRQ33" s="107"/>
      <c r="IRR33" s="107"/>
      <c r="IRS33" s="107"/>
      <c r="IRT33" s="107"/>
      <c r="IRU33" s="107"/>
      <c r="IRV33" s="107"/>
      <c r="IRW33" s="107"/>
      <c r="IRX33" s="107"/>
      <c r="IRY33" s="107"/>
      <c r="IRZ33" s="107"/>
      <c r="ISA33" s="107"/>
      <c r="ISB33" s="107"/>
      <c r="ISC33" s="107"/>
      <c r="ISD33" s="107"/>
      <c r="ISE33" s="107"/>
      <c r="ISF33" s="107"/>
      <c r="ISG33" s="107"/>
      <c r="ISH33" s="107"/>
      <c r="ISI33" s="107"/>
      <c r="ISJ33" s="107"/>
      <c r="ISK33" s="107"/>
      <c r="ISL33" s="107"/>
      <c r="ISM33" s="107"/>
      <c r="ISN33" s="107"/>
      <c r="ISO33" s="107"/>
      <c r="ISP33" s="107"/>
      <c r="ISQ33" s="107"/>
      <c r="ISR33" s="107"/>
      <c r="ISS33" s="107"/>
      <c r="IST33" s="107"/>
      <c r="ISU33" s="107"/>
      <c r="ISV33" s="107"/>
      <c r="ISW33" s="107"/>
      <c r="ISX33" s="107"/>
      <c r="ISY33" s="107"/>
      <c r="ISZ33" s="107"/>
      <c r="ITA33" s="107"/>
      <c r="ITB33" s="107"/>
      <c r="ITC33" s="107"/>
      <c r="ITD33" s="107"/>
      <c r="ITE33" s="107"/>
      <c r="ITF33" s="107"/>
      <c r="ITG33" s="107"/>
      <c r="ITH33" s="107"/>
      <c r="ITI33" s="107"/>
      <c r="ITJ33" s="107"/>
      <c r="ITK33" s="107"/>
      <c r="ITL33" s="107"/>
      <c r="ITM33" s="107"/>
      <c r="ITN33" s="107"/>
      <c r="ITO33" s="107"/>
      <c r="ITP33" s="107"/>
      <c r="ITQ33" s="107"/>
      <c r="ITR33" s="107"/>
      <c r="ITS33" s="107"/>
      <c r="ITT33" s="107"/>
      <c r="ITU33" s="107"/>
      <c r="ITV33" s="107"/>
      <c r="ITW33" s="107"/>
      <c r="ITX33" s="107"/>
      <c r="ITY33" s="107"/>
      <c r="ITZ33" s="107"/>
      <c r="IUA33" s="107"/>
      <c r="IUB33" s="107"/>
      <c r="IUC33" s="107"/>
      <c r="IUD33" s="107"/>
      <c r="IUE33" s="107"/>
      <c r="IUF33" s="107"/>
      <c r="IUG33" s="107"/>
      <c r="IUH33" s="107"/>
      <c r="IUI33" s="107"/>
      <c r="IUJ33" s="107"/>
      <c r="IUK33" s="107"/>
      <c r="IUL33" s="107"/>
      <c r="IUM33" s="107"/>
      <c r="IUN33" s="107"/>
      <c r="IUO33" s="107"/>
      <c r="IUP33" s="107"/>
      <c r="IUQ33" s="107"/>
      <c r="IUR33" s="107"/>
      <c r="IUS33" s="107"/>
      <c r="IUT33" s="107"/>
      <c r="IUU33" s="107"/>
      <c r="IUV33" s="107"/>
      <c r="IUW33" s="107"/>
      <c r="IUX33" s="107"/>
      <c r="IUY33" s="107"/>
      <c r="IUZ33" s="107"/>
      <c r="IVA33" s="107"/>
      <c r="IVB33" s="107"/>
      <c r="IVC33" s="107"/>
      <c r="IVD33" s="107"/>
      <c r="IVE33" s="107"/>
      <c r="IVF33" s="107"/>
      <c r="IVG33" s="107"/>
      <c r="IVH33" s="107"/>
      <c r="IVI33" s="107"/>
      <c r="IVJ33" s="107"/>
      <c r="IVK33" s="107"/>
      <c r="IVL33" s="107"/>
      <c r="IVM33" s="107"/>
      <c r="IVN33" s="107"/>
      <c r="IVO33" s="107"/>
      <c r="IVP33" s="107"/>
      <c r="IVQ33" s="107"/>
      <c r="IVR33" s="107"/>
      <c r="IVS33" s="107"/>
      <c r="IVT33" s="107"/>
      <c r="IVU33" s="107"/>
      <c r="IVV33" s="107"/>
      <c r="IVW33" s="107"/>
      <c r="IVX33" s="107"/>
      <c r="IVY33" s="107"/>
      <c r="IVZ33" s="107"/>
      <c r="IWA33" s="107"/>
      <c r="IWB33" s="107"/>
      <c r="IWC33" s="107"/>
      <c r="IWD33" s="107"/>
      <c r="IWE33" s="107"/>
      <c r="IWF33" s="107"/>
      <c r="IWG33" s="107"/>
      <c r="IWH33" s="107"/>
      <c r="IWI33" s="107"/>
      <c r="IWJ33" s="107"/>
      <c r="IWK33" s="107"/>
      <c r="IWL33" s="107"/>
      <c r="IWM33" s="107"/>
      <c r="IWN33" s="107"/>
      <c r="IWO33" s="107"/>
      <c r="IWP33" s="107"/>
      <c r="IWQ33" s="107"/>
      <c r="IWR33" s="107"/>
      <c r="IWS33" s="107"/>
      <c r="IWT33" s="107"/>
      <c r="IWU33" s="107"/>
      <c r="IWV33" s="107"/>
      <c r="IWW33" s="107"/>
      <c r="IWX33" s="107"/>
      <c r="IWY33" s="107"/>
      <c r="IWZ33" s="107"/>
      <c r="IXA33" s="107"/>
      <c r="IXB33" s="107"/>
      <c r="IXC33" s="107"/>
      <c r="IXD33" s="107"/>
      <c r="IXE33" s="107"/>
      <c r="IXF33" s="107"/>
      <c r="IXG33" s="107"/>
      <c r="IXH33" s="107"/>
      <c r="IXI33" s="107"/>
      <c r="IXJ33" s="107"/>
      <c r="IXK33" s="107"/>
      <c r="IXL33" s="107"/>
      <c r="IXM33" s="107"/>
      <c r="IXN33" s="107"/>
      <c r="IXO33" s="107"/>
      <c r="IXP33" s="107"/>
      <c r="IXQ33" s="107"/>
      <c r="IXR33" s="107"/>
      <c r="IXS33" s="107"/>
      <c r="IXT33" s="107"/>
      <c r="IXU33" s="107"/>
      <c r="IXV33" s="107"/>
      <c r="IXW33" s="107"/>
      <c r="IXX33" s="107"/>
      <c r="IXY33" s="107"/>
      <c r="IXZ33" s="107"/>
      <c r="IYA33" s="107"/>
      <c r="IYB33" s="107"/>
      <c r="IYC33" s="107"/>
      <c r="IYD33" s="107"/>
      <c r="IYE33" s="107"/>
      <c r="IYF33" s="107"/>
      <c r="IYG33" s="107"/>
      <c r="IYH33" s="107"/>
      <c r="IYI33" s="107"/>
      <c r="IYJ33" s="107"/>
      <c r="IYK33" s="107"/>
      <c r="IYL33" s="107"/>
      <c r="IYM33" s="107"/>
      <c r="IYN33" s="107"/>
      <c r="IYO33" s="107"/>
      <c r="IYP33" s="107"/>
      <c r="IYQ33" s="107"/>
      <c r="IYR33" s="107"/>
      <c r="IYS33" s="107"/>
      <c r="IYT33" s="107"/>
      <c r="IYU33" s="107"/>
      <c r="IYV33" s="107"/>
      <c r="IYW33" s="107"/>
      <c r="IYX33" s="107"/>
      <c r="IYY33" s="107"/>
      <c r="IYZ33" s="107"/>
      <c r="IZA33" s="107"/>
      <c r="IZB33" s="107"/>
      <c r="IZC33" s="107"/>
      <c r="IZD33" s="107"/>
      <c r="IZE33" s="107"/>
      <c r="IZF33" s="107"/>
      <c r="IZG33" s="107"/>
      <c r="IZH33" s="107"/>
      <c r="IZI33" s="107"/>
      <c r="IZJ33" s="107"/>
      <c r="IZK33" s="107"/>
      <c r="IZL33" s="107"/>
      <c r="IZM33" s="107"/>
      <c r="IZN33" s="107"/>
      <c r="IZO33" s="107"/>
      <c r="IZP33" s="107"/>
      <c r="IZQ33" s="107"/>
      <c r="IZR33" s="107"/>
      <c r="IZS33" s="107"/>
      <c r="IZT33" s="107"/>
      <c r="IZU33" s="107"/>
      <c r="IZV33" s="107"/>
      <c r="IZW33" s="107"/>
      <c r="IZX33" s="107"/>
      <c r="IZY33" s="107"/>
      <c r="IZZ33" s="107"/>
      <c r="JAA33" s="107"/>
      <c r="JAB33" s="107"/>
      <c r="JAC33" s="107"/>
      <c r="JAD33" s="107"/>
      <c r="JAE33" s="107"/>
      <c r="JAF33" s="107"/>
      <c r="JAG33" s="107"/>
      <c r="JAH33" s="107"/>
      <c r="JAI33" s="107"/>
      <c r="JAJ33" s="107"/>
      <c r="JAK33" s="107"/>
      <c r="JAL33" s="107"/>
      <c r="JAM33" s="107"/>
      <c r="JAN33" s="107"/>
      <c r="JAO33" s="107"/>
      <c r="JAP33" s="107"/>
      <c r="JAQ33" s="107"/>
      <c r="JAR33" s="107"/>
      <c r="JAS33" s="107"/>
      <c r="JAT33" s="107"/>
      <c r="JAU33" s="107"/>
      <c r="JAV33" s="107"/>
      <c r="JAW33" s="107"/>
      <c r="JAX33" s="107"/>
      <c r="JAY33" s="107"/>
      <c r="JAZ33" s="107"/>
      <c r="JBA33" s="107"/>
      <c r="JBB33" s="107"/>
      <c r="JBC33" s="107"/>
      <c r="JBD33" s="107"/>
      <c r="JBE33" s="107"/>
      <c r="JBF33" s="107"/>
      <c r="JBG33" s="107"/>
      <c r="JBH33" s="107"/>
      <c r="JBI33" s="107"/>
      <c r="JBJ33" s="107"/>
      <c r="JBK33" s="107"/>
      <c r="JBL33" s="107"/>
      <c r="JBM33" s="107"/>
      <c r="JBN33" s="107"/>
      <c r="JBO33" s="107"/>
      <c r="JBP33" s="107"/>
      <c r="JBQ33" s="107"/>
      <c r="JBR33" s="107"/>
      <c r="JBS33" s="107"/>
      <c r="JBT33" s="107"/>
      <c r="JBU33" s="107"/>
      <c r="JBV33" s="107"/>
      <c r="JBW33" s="107"/>
      <c r="JBX33" s="107"/>
      <c r="JBY33" s="107"/>
      <c r="JBZ33" s="107"/>
      <c r="JCA33" s="107"/>
      <c r="JCB33" s="107"/>
      <c r="JCC33" s="107"/>
      <c r="JCD33" s="107"/>
      <c r="JCE33" s="107"/>
      <c r="JCF33" s="107"/>
      <c r="JCG33" s="107"/>
      <c r="JCH33" s="107"/>
      <c r="JCI33" s="107"/>
      <c r="JCJ33" s="107"/>
      <c r="JCK33" s="107"/>
      <c r="JCL33" s="107"/>
      <c r="JCM33" s="107"/>
      <c r="JCN33" s="107"/>
      <c r="JCO33" s="107"/>
      <c r="JCP33" s="107"/>
      <c r="JCQ33" s="107"/>
      <c r="JCR33" s="107"/>
      <c r="JCS33" s="107"/>
      <c r="JCT33" s="107"/>
      <c r="JCU33" s="107"/>
      <c r="JCV33" s="107"/>
      <c r="JCW33" s="107"/>
      <c r="JCX33" s="107"/>
      <c r="JCY33" s="107"/>
      <c r="JCZ33" s="107"/>
      <c r="JDA33" s="107"/>
      <c r="JDB33" s="107"/>
      <c r="JDC33" s="107"/>
      <c r="JDD33" s="107"/>
      <c r="JDE33" s="107"/>
      <c r="JDF33" s="107"/>
      <c r="JDG33" s="107"/>
      <c r="JDH33" s="107"/>
      <c r="JDI33" s="107"/>
      <c r="JDJ33" s="107"/>
      <c r="JDK33" s="107"/>
      <c r="JDL33" s="107"/>
      <c r="JDM33" s="107"/>
      <c r="JDN33" s="107"/>
      <c r="JDO33" s="107"/>
      <c r="JDP33" s="107"/>
      <c r="JDQ33" s="107"/>
      <c r="JDR33" s="107"/>
      <c r="JDS33" s="107"/>
      <c r="JDT33" s="107"/>
      <c r="JDU33" s="107"/>
      <c r="JDV33" s="107"/>
      <c r="JDW33" s="107"/>
      <c r="JDX33" s="107"/>
      <c r="JDY33" s="107"/>
      <c r="JDZ33" s="107"/>
      <c r="JEA33" s="107"/>
      <c r="JEB33" s="107"/>
      <c r="JEC33" s="107"/>
      <c r="JED33" s="107"/>
      <c r="JEE33" s="107"/>
      <c r="JEF33" s="107"/>
      <c r="JEG33" s="107"/>
      <c r="JEH33" s="107"/>
      <c r="JEI33" s="107"/>
      <c r="JEJ33" s="107"/>
      <c r="JEK33" s="107"/>
      <c r="JEL33" s="107"/>
      <c r="JEM33" s="107"/>
      <c r="JEN33" s="107"/>
      <c r="JEO33" s="107"/>
      <c r="JEP33" s="107"/>
      <c r="JEQ33" s="107"/>
      <c r="JER33" s="107"/>
      <c r="JES33" s="107"/>
      <c r="JET33" s="107"/>
      <c r="JEU33" s="107"/>
      <c r="JEV33" s="107"/>
      <c r="JEW33" s="107"/>
      <c r="JEX33" s="107"/>
      <c r="JEY33" s="107"/>
      <c r="JEZ33" s="107"/>
      <c r="JFA33" s="107"/>
      <c r="JFB33" s="107"/>
      <c r="JFC33" s="107"/>
      <c r="JFD33" s="107"/>
      <c r="JFE33" s="107"/>
      <c r="JFF33" s="107"/>
      <c r="JFG33" s="107"/>
      <c r="JFH33" s="107"/>
      <c r="JFI33" s="107"/>
      <c r="JFJ33" s="107"/>
      <c r="JFK33" s="107"/>
      <c r="JFL33" s="107"/>
      <c r="JFM33" s="107"/>
      <c r="JFN33" s="107"/>
      <c r="JFO33" s="107"/>
      <c r="JFP33" s="107"/>
      <c r="JFQ33" s="107"/>
      <c r="JFR33" s="107"/>
      <c r="JFS33" s="107"/>
      <c r="JFT33" s="107"/>
      <c r="JFU33" s="107"/>
      <c r="JFV33" s="107"/>
      <c r="JFW33" s="107"/>
      <c r="JFX33" s="107"/>
      <c r="JFY33" s="107"/>
      <c r="JFZ33" s="107"/>
      <c r="JGA33" s="107"/>
      <c r="JGB33" s="107"/>
      <c r="JGC33" s="107"/>
      <c r="JGD33" s="107"/>
      <c r="JGE33" s="107"/>
      <c r="JGF33" s="107"/>
      <c r="JGG33" s="107"/>
      <c r="JGH33" s="107"/>
      <c r="JGI33" s="107"/>
      <c r="JGJ33" s="107"/>
      <c r="JGK33" s="107"/>
      <c r="JGL33" s="107"/>
      <c r="JGM33" s="107"/>
      <c r="JGN33" s="107"/>
      <c r="JGO33" s="107"/>
      <c r="JGP33" s="107"/>
      <c r="JGQ33" s="107"/>
      <c r="JGR33" s="107"/>
      <c r="JGS33" s="107"/>
      <c r="JGT33" s="107"/>
      <c r="JGU33" s="107"/>
      <c r="JGV33" s="107"/>
      <c r="JGW33" s="107"/>
      <c r="JGX33" s="107"/>
      <c r="JGY33" s="107"/>
      <c r="JGZ33" s="107"/>
      <c r="JHA33" s="107"/>
      <c r="JHB33" s="107"/>
      <c r="JHC33" s="107"/>
      <c r="JHD33" s="107"/>
      <c r="JHE33" s="107"/>
      <c r="JHF33" s="107"/>
      <c r="JHG33" s="107"/>
      <c r="JHH33" s="107"/>
      <c r="JHI33" s="107"/>
      <c r="JHJ33" s="107"/>
      <c r="JHK33" s="107"/>
      <c r="JHL33" s="107"/>
      <c r="JHM33" s="107"/>
      <c r="JHN33" s="107"/>
      <c r="JHO33" s="107"/>
      <c r="JHP33" s="107"/>
      <c r="JHQ33" s="107"/>
      <c r="JHR33" s="107"/>
      <c r="JHS33" s="107"/>
      <c r="JHT33" s="107"/>
      <c r="JHU33" s="107"/>
      <c r="JHV33" s="107"/>
      <c r="JHW33" s="107"/>
      <c r="JHX33" s="107"/>
      <c r="JHY33" s="107"/>
      <c r="JHZ33" s="107"/>
      <c r="JIA33" s="107"/>
      <c r="JIB33" s="107"/>
      <c r="JIC33" s="107"/>
      <c r="JID33" s="107"/>
      <c r="JIE33" s="107"/>
      <c r="JIF33" s="107"/>
      <c r="JIG33" s="107"/>
      <c r="JIH33" s="107"/>
      <c r="JII33" s="107"/>
      <c r="JIJ33" s="107"/>
      <c r="JIK33" s="107"/>
      <c r="JIL33" s="107"/>
      <c r="JIM33" s="107"/>
      <c r="JIN33" s="107"/>
      <c r="JIO33" s="107"/>
      <c r="JIP33" s="107"/>
      <c r="JIQ33" s="107"/>
      <c r="JIR33" s="107"/>
      <c r="JIS33" s="107"/>
      <c r="JIT33" s="107"/>
      <c r="JIU33" s="107"/>
      <c r="JIV33" s="107"/>
      <c r="JIW33" s="107"/>
      <c r="JIX33" s="107"/>
      <c r="JIY33" s="107"/>
      <c r="JIZ33" s="107"/>
      <c r="JJA33" s="107"/>
      <c r="JJB33" s="107"/>
      <c r="JJC33" s="107"/>
      <c r="JJD33" s="107"/>
      <c r="JJE33" s="107"/>
      <c r="JJF33" s="107"/>
      <c r="JJG33" s="107"/>
      <c r="JJH33" s="107"/>
      <c r="JJI33" s="107"/>
      <c r="JJJ33" s="107"/>
      <c r="JJK33" s="107"/>
      <c r="JJL33" s="107"/>
      <c r="JJM33" s="107"/>
      <c r="JJN33" s="107"/>
      <c r="JJO33" s="107"/>
      <c r="JJP33" s="107"/>
      <c r="JJQ33" s="107"/>
      <c r="JJR33" s="107"/>
      <c r="JJS33" s="107"/>
      <c r="JJT33" s="107"/>
      <c r="JJU33" s="107"/>
      <c r="JJV33" s="107"/>
      <c r="JJW33" s="107"/>
      <c r="JJX33" s="107"/>
      <c r="JJY33" s="107"/>
      <c r="JJZ33" s="107"/>
      <c r="JKA33" s="107"/>
      <c r="JKB33" s="107"/>
      <c r="JKC33" s="107"/>
      <c r="JKD33" s="107"/>
      <c r="JKE33" s="107"/>
      <c r="JKF33" s="107"/>
      <c r="JKG33" s="107"/>
      <c r="JKH33" s="107"/>
      <c r="JKI33" s="107"/>
      <c r="JKJ33" s="107"/>
      <c r="JKK33" s="107"/>
      <c r="JKL33" s="107"/>
      <c r="JKM33" s="107"/>
      <c r="JKN33" s="107"/>
      <c r="JKO33" s="107"/>
      <c r="JKP33" s="107"/>
      <c r="JKQ33" s="107"/>
      <c r="JKR33" s="107"/>
      <c r="JKS33" s="107"/>
      <c r="JKT33" s="107"/>
      <c r="JKU33" s="107"/>
      <c r="JKV33" s="107"/>
      <c r="JKW33" s="107"/>
      <c r="JKX33" s="107"/>
      <c r="JKY33" s="107"/>
      <c r="JKZ33" s="107"/>
      <c r="JLA33" s="107"/>
      <c r="JLB33" s="107"/>
      <c r="JLC33" s="107"/>
      <c r="JLD33" s="107"/>
      <c r="JLE33" s="107"/>
      <c r="JLF33" s="107"/>
      <c r="JLG33" s="107"/>
      <c r="JLH33" s="107"/>
      <c r="JLI33" s="107"/>
      <c r="JLJ33" s="107"/>
      <c r="JLK33" s="107"/>
      <c r="JLL33" s="107"/>
      <c r="JLM33" s="107"/>
      <c r="JLN33" s="107"/>
      <c r="JLO33" s="107"/>
      <c r="JLP33" s="107"/>
      <c r="JLQ33" s="107"/>
      <c r="JLR33" s="107"/>
      <c r="JLS33" s="107"/>
      <c r="JLT33" s="107"/>
      <c r="JLU33" s="107"/>
      <c r="JLV33" s="107"/>
      <c r="JLW33" s="107"/>
      <c r="JLX33" s="107"/>
      <c r="JLY33" s="107"/>
      <c r="JLZ33" s="107"/>
      <c r="JMA33" s="107"/>
      <c r="JMB33" s="107"/>
      <c r="JMC33" s="107"/>
      <c r="JMD33" s="107"/>
      <c r="JME33" s="107"/>
      <c r="JMF33" s="107"/>
      <c r="JMG33" s="107"/>
      <c r="JMH33" s="107"/>
      <c r="JMI33" s="107"/>
      <c r="JMJ33" s="107"/>
      <c r="JMK33" s="107"/>
      <c r="JML33" s="107"/>
      <c r="JMM33" s="107"/>
      <c r="JMN33" s="107"/>
      <c r="JMO33" s="107"/>
      <c r="JMP33" s="107"/>
      <c r="JMQ33" s="107"/>
      <c r="JMR33" s="107"/>
      <c r="JMS33" s="107"/>
      <c r="JMT33" s="107"/>
      <c r="JMU33" s="107"/>
      <c r="JMV33" s="107"/>
      <c r="JMW33" s="107"/>
      <c r="JMX33" s="107"/>
      <c r="JMY33" s="107"/>
      <c r="JMZ33" s="107"/>
      <c r="JNA33" s="107"/>
      <c r="JNB33" s="107"/>
      <c r="JNC33" s="107"/>
      <c r="JND33" s="107"/>
      <c r="JNE33" s="107"/>
      <c r="JNF33" s="107"/>
      <c r="JNG33" s="107"/>
      <c r="JNH33" s="107"/>
      <c r="JNI33" s="107"/>
      <c r="JNJ33" s="107"/>
      <c r="JNK33" s="107"/>
      <c r="JNL33" s="107"/>
      <c r="JNM33" s="107"/>
      <c r="JNN33" s="107"/>
      <c r="JNO33" s="107"/>
      <c r="JNP33" s="107"/>
      <c r="JNQ33" s="107"/>
      <c r="JNR33" s="107"/>
      <c r="JNS33" s="107"/>
      <c r="JNT33" s="107"/>
      <c r="JNU33" s="107"/>
      <c r="JNV33" s="107"/>
      <c r="JNW33" s="107"/>
      <c r="JNX33" s="107"/>
      <c r="JNY33" s="107"/>
      <c r="JNZ33" s="107"/>
      <c r="JOA33" s="107"/>
      <c r="JOB33" s="107"/>
      <c r="JOC33" s="107"/>
      <c r="JOD33" s="107"/>
      <c r="JOE33" s="107"/>
      <c r="JOF33" s="107"/>
      <c r="JOG33" s="107"/>
      <c r="JOH33" s="107"/>
      <c r="JOI33" s="107"/>
      <c r="JOJ33" s="107"/>
      <c r="JOK33" s="107"/>
      <c r="JOL33" s="107"/>
      <c r="JOM33" s="107"/>
      <c r="JON33" s="107"/>
      <c r="JOO33" s="107"/>
      <c r="JOP33" s="107"/>
      <c r="JOQ33" s="107"/>
      <c r="JOR33" s="107"/>
      <c r="JOS33" s="107"/>
      <c r="JOT33" s="107"/>
      <c r="JOU33" s="107"/>
      <c r="JOV33" s="107"/>
      <c r="JOW33" s="107"/>
      <c r="JOX33" s="107"/>
      <c r="JOY33" s="107"/>
      <c r="JOZ33" s="107"/>
      <c r="JPA33" s="107"/>
      <c r="JPB33" s="107"/>
      <c r="JPC33" s="107"/>
      <c r="JPD33" s="107"/>
      <c r="JPE33" s="107"/>
      <c r="JPF33" s="107"/>
      <c r="JPG33" s="107"/>
      <c r="JPH33" s="107"/>
      <c r="JPI33" s="107"/>
      <c r="JPJ33" s="107"/>
      <c r="JPK33" s="107"/>
      <c r="JPL33" s="107"/>
      <c r="JPM33" s="107"/>
      <c r="JPN33" s="107"/>
      <c r="JPO33" s="107"/>
      <c r="JPP33" s="107"/>
      <c r="JPQ33" s="107"/>
      <c r="JPR33" s="107"/>
      <c r="JPS33" s="107"/>
      <c r="JPT33" s="107"/>
      <c r="JPU33" s="107"/>
      <c r="JPV33" s="107"/>
      <c r="JPW33" s="107"/>
      <c r="JPX33" s="107"/>
      <c r="JPY33" s="107"/>
      <c r="JPZ33" s="107"/>
      <c r="JQA33" s="107"/>
      <c r="JQB33" s="107"/>
      <c r="JQC33" s="107"/>
      <c r="JQD33" s="107"/>
      <c r="JQE33" s="107"/>
      <c r="JQF33" s="107"/>
      <c r="JQG33" s="107"/>
      <c r="JQH33" s="107"/>
      <c r="JQI33" s="107"/>
      <c r="JQJ33" s="107"/>
      <c r="JQK33" s="107"/>
      <c r="JQL33" s="107"/>
      <c r="JQM33" s="107"/>
      <c r="JQN33" s="107"/>
      <c r="JQO33" s="107"/>
      <c r="JQP33" s="107"/>
      <c r="JQQ33" s="107"/>
      <c r="JQR33" s="107"/>
      <c r="JQS33" s="107"/>
      <c r="JQT33" s="107"/>
      <c r="JQU33" s="107"/>
      <c r="JQV33" s="107"/>
      <c r="JQW33" s="107"/>
      <c r="JQX33" s="107"/>
      <c r="JQY33" s="107"/>
      <c r="JQZ33" s="107"/>
      <c r="JRA33" s="107"/>
      <c r="JRB33" s="107"/>
      <c r="JRC33" s="107"/>
      <c r="JRD33" s="107"/>
      <c r="JRE33" s="107"/>
      <c r="JRF33" s="107"/>
      <c r="JRG33" s="107"/>
      <c r="JRH33" s="107"/>
      <c r="JRI33" s="107"/>
      <c r="JRJ33" s="107"/>
      <c r="JRK33" s="107"/>
      <c r="JRL33" s="107"/>
      <c r="JRM33" s="107"/>
      <c r="JRN33" s="107"/>
      <c r="JRO33" s="107"/>
      <c r="JRP33" s="107"/>
      <c r="JRQ33" s="107"/>
      <c r="JRR33" s="107"/>
      <c r="JRS33" s="107"/>
      <c r="JRT33" s="107"/>
      <c r="JRU33" s="107"/>
      <c r="JRV33" s="107"/>
      <c r="JRW33" s="107"/>
      <c r="JRX33" s="107"/>
      <c r="JRY33" s="107"/>
      <c r="JRZ33" s="107"/>
      <c r="JSA33" s="107"/>
      <c r="JSB33" s="107"/>
      <c r="JSC33" s="107"/>
      <c r="JSD33" s="107"/>
      <c r="JSE33" s="107"/>
      <c r="JSF33" s="107"/>
      <c r="JSG33" s="107"/>
      <c r="JSH33" s="107"/>
      <c r="JSI33" s="107"/>
      <c r="JSJ33" s="107"/>
      <c r="JSK33" s="107"/>
      <c r="JSL33" s="107"/>
      <c r="JSM33" s="107"/>
      <c r="JSN33" s="107"/>
      <c r="JSO33" s="107"/>
      <c r="JSP33" s="107"/>
      <c r="JSQ33" s="107"/>
      <c r="JSR33" s="107"/>
      <c r="JSS33" s="107"/>
      <c r="JST33" s="107"/>
      <c r="JSU33" s="107"/>
      <c r="JSV33" s="107"/>
      <c r="JSW33" s="107"/>
      <c r="JSX33" s="107"/>
      <c r="JSY33" s="107"/>
      <c r="JSZ33" s="107"/>
      <c r="JTA33" s="107"/>
      <c r="JTB33" s="107"/>
      <c r="JTC33" s="107"/>
      <c r="JTD33" s="107"/>
      <c r="JTE33" s="107"/>
      <c r="JTF33" s="107"/>
      <c r="JTG33" s="107"/>
      <c r="JTH33" s="107"/>
      <c r="JTI33" s="107"/>
      <c r="JTJ33" s="107"/>
      <c r="JTK33" s="107"/>
      <c r="JTL33" s="107"/>
      <c r="JTM33" s="107"/>
      <c r="JTN33" s="107"/>
      <c r="JTO33" s="107"/>
      <c r="JTP33" s="107"/>
      <c r="JTQ33" s="107"/>
      <c r="JTR33" s="107"/>
      <c r="JTS33" s="107"/>
      <c r="JTT33" s="107"/>
      <c r="JTU33" s="107"/>
      <c r="JTV33" s="107"/>
      <c r="JTW33" s="107"/>
      <c r="JTX33" s="107"/>
      <c r="JTY33" s="107"/>
      <c r="JTZ33" s="107"/>
      <c r="JUA33" s="107"/>
      <c r="JUB33" s="107"/>
      <c r="JUC33" s="107"/>
      <c r="JUD33" s="107"/>
      <c r="JUE33" s="107"/>
      <c r="JUF33" s="107"/>
      <c r="JUG33" s="107"/>
      <c r="JUH33" s="107"/>
      <c r="JUI33" s="107"/>
      <c r="JUJ33" s="107"/>
      <c r="JUK33" s="107"/>
      <c r="JUL33" s="107"/>
      <c r="JUM33" s="107"/>
      <c r="JUN33" s="107"/>
      <c r="JUO33" s="107"/>
      <c r="JUP33" s="107"/>
      <c r="JUQ33" s="107"/>
      <c r="JUR33" s="107"/>
      <c r="JUS33" s="107"/>
      <c r="JUT33" s="107"/>
      <c r="JUU33" s="107"/>
      <c r="JUV33" s="107"/>
      <c r="JUW33" s="107"/>
      <c r="JUX33" s="107"/>
      <c r="JUY33" s="107"/>
      <c r="JUZ33" s="107"/>
      <c r="JVA33" s="107"/>
      <c r="JVB33" s="107"/>
      <c r="JVC33" s="107"/>
      <c r="JVD33" s="107"/>
      <c r="JVE33" s="107"/>
      <c r="JVF33" s="107"/>
      <c r="JVG33" s="107"/>
      <c r="JVH33" s="107"/>
      <c r="JVI33" s="107"/>
      <c r="JVJ33" s="107"/>
      <c r="JVK33" s="107"/>
      <c r="JVL33" s="107"/>
      <c r="JVM33" s="107"/>
      <c r="JVN33" s="107"/>
      <c r="JVO33" s="107"/>
      <c r="JVP33" s="107"/>
      <c r="JVQ33" s="107"/>
      <c r="JVR33" s="107"/>
      <c r="JVS33" s="107"/>
      <c r="JVT33" s="107"/>
      <c r="JVU33" s="107"/>
      <c r="JVV33" s="107"/>
      <c r="JVW33" s="107"/>
      <c r="JVX33" s="107"/>
      <c r="JVY33" s="107"/>
      <c r="JVZ33" s="107"/>
      <c r="JWA33" s="107"/>
      <c r="JWB33" s="107"/>
      <c r="JWC33" s="107"/>
      <c r="JWD33" s="107"/>
      <c r="JWE33" s="107"/>
      <c r="JWF33" s="107"/>
      <c r="JWG33" s="107"/>
      <c r="JWH33" s="107"/>
      <c r="JWI33" s="107"/>
      <c r="JWJ33" s="107"/>
      <c r="JWK33" s="107"/>
      <c r="JWL33" s="107"/>
      <c r="JWM33" s="107"/>
      <c r="JWN33" s="107"/>
      <c r="JWO33" s="107"/>
      <c r="JWP33" s="107"/>
      <c r="JWQ33" s="107"/>
      <c r="JWR33" s="107"/>
      <c r="JWS33" s="107"/>
      <c r="JWT33" s="107"/>
      <c r="JWU33" s="107"/>
      <c r="JWV33" s="107"/>
      <c r="JWW33" s="107"/>
      <c r="JWX33" s="107"/>
      <c r="JWY33" s="107"/>
      <c r="JWZ33" s="107"/>
      <c r="JXA33" s="107"/>
      <c r="JXB33" s="107"/>
      <c r="JXC33" s="107"/>
      <c r="JXD33" s="107"/>
      <c r="JXE33" s="107"/>
      <c r="JXF33" s="107"/>
      <c r="JXG33" s="107"/>
      <c r="JXH33" s="107"/>
      <c r="JXI33" s="107"/>
      <c r="JXJ33" s="107"/>
      <c r="JXK33" s="107"/>
      <c r="JXL33" s="107"/>
      <c r="JXM33" s="107"/>
      <c r="JXN33" s="107"/>
      <c r="JXO33" s="107"/>
      <c r="JXP33" s="107"/>
      <c r="JXQ33" s="107"/>
      <c r="JXR33" s="107"/>
      <c r="JXS33" s="107"/>
      <c r="JXT33" s="107"/>
      <c r="JXU33" s="107"/>
      <c r="JXV33" s="107"/>
      <c r="JXW33" s="107"/>
      <c r="JXX33" s="107"/>
      <c r="JXY33" s="107"/>
      <c r="JXZ33" s="107"/>
      <c r="JYA33" s="107"/>
      <c r="JYB33" s="107"/>
      <c r="JYC33" s="107"/>
      <c r="JYD33" s="107"/>
      <c r="JYE33" s="107"/>
      <c r="JYF33" s="107"/>
      <c r="JYG33" s="107"/>
      <c r="JYH33" s="107"/>
      <c r="JYI33" s="107"/>
      <c r="JYJ33" s="107"/>
      <c r="JYK33" s="107"/>
      <c r="JYL33" s="107"/>
      <c r="JYM33" s="107"/>
      <c r="JYN33" s="107"/>
      <c r="JYO33" s="107"/>
      <c r="JYP33" s="107"/>
      <c r="JYQ33" s="107"/>
      <c r="JYR33" s="107"/>
      <c r="JYS33" s="107"/>
      <c r="JYT33" s="107"/>
      <c r="JYU33" s="107"/>
      <c r="JYV33" s="107"/>
      <c r="JYW33" s="107"/>
      <c r="JYX33" s="107"/>
      <c r="JYY33" s="107"/>
      <c r="JYZ33" s="107"/>
      <c r="JZA33" s="107"/>
      <c r="JZB33" s="107"/>
      <c r="JZC33" s="107"/>
      <c r="JZD33" s="107"/>
      <c r="JZE33" s="107"/>
      <c r="JZF33" s="107"/>
      <c r="JZG33" s="107"/>
      <c r="JZH33" s="107"/>
      <c r="JZI33" s="107"/>
      <c r="JZJ33" s="107"/>
      <c r="JZK33" s="107"/>
      <c r="JZL33" s="107"/>
      <c r="JZM33" s="107"/>
      <c r="JZN33" s="107"/>
      <c r="JZO33" s="107"/>
      <c r="JZP33" s="107"/>
      <c r="JZQ33" s="107"/>
      <c r="JZR33" s="107"/>
      <c r="JZS33" s="107"/>
      <c r="JZT33" s="107"/>
      <c r="JZU33" s="107"/>
      <c r="JZV33" s="107"/>
      <c r="JZW33" s="107"/>
      <c r="JZX33" s="107"/>
      <c r="JZY33" s="107"/>
      <c r="JZZ33" s="107"/>
      <c r="KAA33" s="107"/>
      <c r="KAB33" s="107"/>
      <c r="KAC33" s="107"/>
      <c r="KAD33" s="107"/>
      <c r="KAE33" s="107"/>
      <c r="KAF33" s="107"/>
      <c r="KAG33" s="107"/>
      <c r="KAH33" s="107"/>
      <c r="KAI33" s="107"/>
      <c r="KAJ33" s="107"/>
      <c r="KAK33" s="107"/>
      <c r="KAL33" s="107"/>
      <c r="KAM33" s="107"/>
      <c r="KAN33" s="107"/>
      <c r="KAO33" s="107"/>
      <c r="KAP33" s="107"/>
      <c r="KAQ33" s="107"/>
      <c r="KAR33" s="107"/>
      <c r="KAS33" s="107"/>
      <c r="KAT33" s="107"/>
      <c r="KAU33" s="107"/>
      <c r="KAV33" s="107"/>
      <c r="KAW33" s="107"/>
      <c r="KAX33" s="107"/>
      <c r="KAY33" s="107"/>
      <c r="KAZ33" s="107"/>
      <c r="KBA33" s="107"/>
      <c r="KBB33" s="107"/>
      <c r="KBC33" s="107"/>
      <c r="KBD33" s="107"/>
      <c r="KBE33" s="107"/>
      <c r="KBF33" s="107"/>
      <c r="KBG33" s="107"/>
      <c r="KBH33" s="107"/>
      <c r="KBI33" s="107"/>
      <c r="KBJ33" s="107"/>
      <c r="KBK33" s="107"/>
      <c r="KBL33" s="107"/>
      <c r="KBM33" s="107"/>
      <c r="KBN33" s="107"/>
      <c r="KBO33" s="107"/>
      <c r="KBP33" s="107"/>
      <c r="KBQ33" s="107"/>
      <c r="KBR33" s="107"/>
      <c r="KBS33" s="107"/>
      <c r="KBT33" s="107"/>
      <c r="KBU33" s="107"/>
      <c r="KBV33" s="107"/>
      <c r="KBW33" s="107"/>
      <c r="KBX33" s="107"/>
      <c r="KBY33" s="107"/>
      <c r="KBZ33" s="107"/>
      <c r="KCA33" s="107"/>
      <c r="KCB33" s="107"/>
      <c r="KCC33" s="107"/>
      <c r="KCD33" s="107"/>
      <c r="KCE33" s="107"/>
      <c r="KCF33" s="107"/>
      <c r="KCG33" s="107"/>
      <c r="KCH33" s="107"/>
      <c r="KCI33" s="107"/>
      <c r="KCJ33" s="107"/>
      <c r="KCK33" s="107"/>
      <c r="KCL33" s="107"/>
      <c r="KCM33" s="107"/>
      <c r="KCN33" s="107"/>
      <c r="KCO33" s="107"/>
      <c r="KCP33" s="107"/>
      <c r="KCQ33" s="107"/>
      <c r="KCR33" s="107"/>
      <c r="KCS33" s="107"/>
      <c r="KCT33" s="107"/>
      <c r="KCU33" s="107"/>
      <c r="KCV33" s="107"/>
      <c r="KCW33" s="107"/>
      <c r="KCX33" s="107"/>
      <c r="KCY33" s="107"/>
      <c r="KCZ33" s="107"/>
      <c r="KDA33" s="107"/>
      <c r="KDB33" s="107"/>
      <c r="KDC33" s="107"/>
      <c r="KDD33" s="107"/>
      <c r="KDE33" s="107"/>
      <c r="KDF33" s="107"/>
      <c r="KDG33" s="107"/>
      <c r="KDH33" s="107"/>
      <c r="KDI33" s="107"/>
      <c r="KDJ33" s="107"/>
      <c r="KDK33" s="107"/>
      <c r="KDL33" s="107"/>
      <c r="KDM33" s="107"/>
      <c r="KDN33" s="107"/>
      <c r="KDO33" s="107"/>
      <c r="KDP33" s="107"/>
      <c r="KDQ33" s="107"/>
      <c r="KDR33" s="107"/>
      <c r="KDS33" s="107"/>
      <c r="KDT33" s="107"/>
      <c r="KDU33" s="107"/>
      <c r="KDV33" s="107"/>
      <c r="KDW33" s="107"/>
      <c r="KDX33" s="107"/>
      <c r="KDY33" s="107"/>
      <c r="KDZ33" s="107"/>
      <c r="KEA33" s="107"/>
      <c r="KEB33" s="107"/>
      <c r="KEC33" s="107"/>
      <c r="KED33" s="107"/>
      <c r="KEE33" s="107"/>
      <c r="KEF33" s="107"/>
      <c r="KEG33" s="107"/>
      <c r="KEH33" s="107"/>
      <c r="KEI33" s="107"/>
      <c r="KEJ33" s="107"/>
      <c r="KEK33" s="107"/>
      <c r="KEL33" s="107"/>
      <c r="KEM33" s="107"/>
      <c r="KEN33" s="107"/>
      <c r="KEO33" s="107"/>
      <c r="KEP33" s="107"/>
      <c r="KEQ33" s="107"/>
      <c r="KER33" s="107"/>
      <c r="KES33" s="107"/>
      <c r="KET33" s="107"/>
      <c r="KEU33" s="107"/>
      <c r="KEV33" s="107"/>
      <c r="KEW33" s="107"/>
      <c r="KEX33" s="107"/>
      <c r="KEY33" s="107"/>
      <c r="KEZ33" s="107"/>
      <c r="KFA33" s="107"/>
      <c r="KFB33" s="107"/>
      <c r="KFC33" s="107"/>
      <c r="KFD33" s="107"/>
      <c r="KFE33" s="107"/>
      <c r="KFF33" s="107"/>
      <c r="KFG33" s="107"/>
      <c r="KFH33" s="107"/>
      <c r="KFI33" s="107"/>
      <c r="KFJ33" s="107"/>
      <c r="KFK33" s="107"/>
      <c r="KFL33" s="107"/>
      <c r="KFM33" s="107"/>
      <c r="KFN33" s="107"/>
      <c r="KFO33" s="107"/>
      <c r="KFP33" s="107"/>
      <c r="KFQ33" s="107"/>
      <c r="KFR33" s="107"/>
      <c r="KFS33" s="107"/>
      <c r="KFT33" s="107"/>
      <c r="KFU33" s="107"/>
      <c r="KFV33" s="107"/>
      <c r="KFW33" s="107"/>
      <c r="KFX33" s="107"/>
      <c r="KFY33" s="107"/>
      <c r="KFZ33" s="107"/>
      <c r="KGA33" s="107"/>
      <c r="KGB33" s="107"/>
      <c r="KGC33" s="107"/>
      <c r="KGD33" s="107"/>
      <c r="KGE33" s="107"/>
      <c r="KGF33" s="107"/>
      <c r="KGG33" s="107"/>
      <c r="KGH33" s="107"/>
      <c r="KGI33" s="107"/>
      <c r="KGJ33" s="107"/>
      <c r="KGK33" s="107"/>
      <c r="KGL33" s="107"/>
      <c r="KGM33" s="107"/>
      <c r="KGN33" s="107"/>
      <c r="KGO33" s="107"/>
      <c r="KGP33" s="107"/>
      <c r="KGQ33" s="107"/>
      <c r="KGR33" s="107"/>
      <c r="KGS33" s="107"/>
      <c r="KGT33" s="107"/>
      <c r="KGU33" s="107"/>
      <c r="KGV33" s="107"/>
      <c r="KGW33" s="107"/>
      <c r="KGX33" s="107"/>
      <c r="KGY33" s="107"/>
      <c r="KGZ33" s="107"/>
      <c r="KHA33" s="107"/>
      <c r="KHB33" s="107"/>
      <c r="KHC33" s="107"/>
      <c r="KHD33" s="107"/>
      <c r="KHE33" s="107"/>
      <c r="KHF33" s="107"/>
      <c r="KHG33" s="107"/>
      <c r="KHH33" s="107"/>
      <c r="KHI33" s="107"/>
      <c r="KHJ33" s="107"/>
      <c r="KHK33" s="107"/>
      <c r="KHL33" s="107"/>
      <c r="KHM33" s="107"/>
      <c r="KHN33" s="107"/>
      <c r="KHO33" s="107"/>
      <c r="KHP33" s="107"/>
      <c r="KHQ33" s="107"/>
      <c r="KHR33" s="107"/>
      <c r="KHS33" s="107"/>
      <c r="KHT33" s="107"/>
      <c r="KHU33" s="107"/>
      <c r="KHV33" s="107"/>
      <c r="KHW33" s="107"/>
      <c r="KHX33" s="107"/>
      <c r="KHY33" s="107"/>
      <c r="KHZ33" s="107"/>
      <c r="KIA33" s="107"/>
      <c r="KIB33" s="107"/>
      <c r="KIC33" s="107"/>
      <c r="KID33" s="107"/>
      <c r="KIE33" s="107"/>
      <c r="KIF33" s="107"/>
      <c r="KIG33" s="107"/>
      <c r="KIH33" s="107"/>
      <c r="KII33" s="107"/>
      <c r="KIJ33" s="107"/>
      <c r="KIK33" s="107"/>
      <c r="KIL33" s="107"/>
      <c r="KIM33" s="107"/>
      <c r="KIN33" s="107"/>
      <c r="KIO33" s="107"/>
      <c r="KIP33" s="107"/>
      <c r="KIQ33" s="107"/>
      <c r="KIR33" s="107"/>
      <c r="KIS33" s="107"/>
      <c r="KIT33" s="107"/>
      <c r="KIU33" s="107"/>
      <c r="KIV33" s="107"/>
      <c r="KIW33" s="107"/>
      <c r="KIX33" s="107"/>
      <c r="KIY33" s="107"/>
      <c r="KIZ33" s="107"/>
      <c r="KJA33" s="107"/>
      <c r="KJB33" s="107"/>
      <c r="KJC33" s="107"/>
      <c r="KJD33" s="107"/>
      <c r="KJE33" s="107"/>
      <c r="KJF33" s="107"/>
      <c r="KJG33" s="107"/>
      <c r="KJH33" s="107"/>
      <c r="KJI33" s="107"/>
      <c r="KJJ33" s="107"/>
      <c r="KJK33" s="107"/>
      <c r="KJL33" s="107"/>
      <c r="KJM33" s="107"/>
      <c r="KJN33" s="107"/>
      <c r="KJO33" s="107"/>
      <c r="KJP33" s="107"/>
      <c r="KJQ33" s="107"/>
      <c r="KJR33" s="107"/>
      <c r="KJS33" s="107"/>
      <c r="KJT33" s="107"/>
      <c r="KJU33" s="107"/>
      <c r="KJV33" s="107"/>
      <c r="KJW33" s="107"/>
      <c r="KJX33" s="107"/>
      <c r="KJY33" s="107"/>
      <c r="KJZ33" s="107"/>
      <c r="KKA33" s="107"/>
      <c r="KKB33" s="107"/>
      <c r="KKC33" s="107"/>
      <c r="KKD33" s="107"/>
      <c r="KKE33" s="107"/>
      <c r="KKF33" s="107"/>
      <c r="KKG33" s="107"/>
      <c r="KKH33" s="107"/>
      <c r="KKI33" s="107"/>
      <c r="KKJ33" s="107"/>
      <c r="KKK33" s="107"/>
      <c r="KKL33" s="107"/>
      <c r="KKM33" s="107"/>
      <c r="KKN33" s="107"/>
      <c r="KKO33" s="107"/>
      <c r="KKP33" s="107"/>
      <c r="KKQ33" s="107"/>
      <c r="KKR33" s="107"/>
      <c r="KKS33" s="107"/>
      <c r="KKT33" s="107"/>
      <c r="KKU33" s="107"/>
      <c r="KKV33" s="107"/>
      <c r="KKW33" s="107"/>
      <c r="KKX33" s="107"/>
      <c r="KKY33" s="107"/>
      <c r="KKZ33" s="107"/>
      <c r="KLA33" s="107"/>
      <c r="KLB33" s="107"/>
      <c r="KLC33" s="107"/>
      <c r="KLD33" s="107"/>
      <c r="KLE33" s="107"/>
      <c r="KLF33" s="107"/>
      <c r="KLG33" s="107"/>
      <c r="KLH33" s="107"/>
      <c r="KLI33" s="107"/>
      <c r="KLJ33" s="107"/>
      <c r="KLK33" s="107"/>
      <c r="KLL33" s="107"/>
      <c r="KLM33" s="107"/>
      <c r="KLN33" s="107"/>
      <c r="KLO33" s="107"/>
      <c r="KLP33" s="107"/>
      <c r="KLQ33" s="107"/>
      <c r="KLR33" s="107"/>
      <c r="KLS33" s="107"/>
      <c r="KLT33" s="107"/>
      <c r="KLU33" s="107"/>
      <c r="KLV33" s="107"/>
      <c r="KLW33" s="107"/>
      <c r="KLX33" s="107"/>
      <c r="KLY33" s="107"/>
      <c r="KLZ33" s="107"/>
      <c r="KMA33" s="107"/>
      <c r="KMB33" s="107"/>
      <c r="KMC33" s="107"/>
      <c r="KMD33" s="107"/>
      <c r="KME33" s="107"/>
      <c r="KMF33" s="107"/>
      <c r="KMG33" s="107"/>
      <c r="KMH33" s="107"/>
      <c r="KMI33" s="107"/>
      <c r="KMJ33" s="107"/>
      <c r="KMK33" s="107"/>
      <c r="KML33" s="107"/>
      <c r="KMM33" s="107"/>
      <c r="KMN33" s="107"/>
      <c r="KMO33" s="107"/>
      <c r="KMP33" s="107"/>
      <c r="KMQ33" s="107"/>
      <c r="KMR33" s="107"/>
      <c r="KMS33" s="107"/>
      <c r="KMT33" s="107"/>
      <c r="KMU33" s="107"/>
      <c r="KMV33" s="107"/>
      <c r="KMW33" s="107"/>
      <c r="KMX33" s="107"/>
      <c r="KMY33" s="107"/>
      <c r="KMZ33" s="107"/>
      <c r="KNA33" s="107"/>
      <c r="KNB33" s="107"/>
      <c r="KNC33" s="107"/>
      <c r="KND33" s="107"/>
      <c r="KNE33" s="107"/>
      <c r="KNF33" s="107"/>
      <c r="KNG33" s="107"/>
      <c r="KNH33" s="107"/>
      <c r="KNI33" s="107"/>
      <c r="KNJ33" s="107"/>
      <c r="KNK33" s="107"/>
      <c r="KNL33" s="107"/>
      <c r="KNM33" s="107"/>
      <c r="KNN33" s="107"/>
      <c r="KNO33" s="107"/>
      <c r="KNP33" s="107"/>
      <c r="KNQ33" s="107"/>
      <c r="KNR33" s="107"/>
      <c r="KNS33" s="107"/>
      <c r="KNT33" s="107"/>
      <c r="KNU33" s="107"/>
      <c r="KNV33" s="107"/>
      <c r="KNW33" s="107"/>
      <c r="KNX33" s="107"/>
      <c r="KNY33" s="107"/>
      <c r="KNZ33" s="107"/>
      <c r="KOA33" s="107"/>
      <c r="KOB33" s="107"/>
      <c r="KOC33" s="107"/>
      <c r="KOD33" s="107"/>
      <c r="KOE33" s="107"/>
      <c r="KOF33" s="107"/>
      <c r="KOG33" s="107"/>
      <c r="KOH33" s="107"/>
      <c r="KOI33" s="107"/>
      <c r="KOJ33" s="107"/>
      <c r="KOK33" s="107"/>
      <c r="KOL33" s="107"/>
      <c r="KOM33" s="107"/>
      <c r="KON33" s="107"/>
      <c r="KOO33" s="107"/>
      <c r="KOP33" s="107"/>
      <c r="KOQ33" s="107"/>
      <c r="KOR33" s="107"/>
      <c r="KOS33" s="107"/>
      <c r="KOT33" s="107"/>
      <c r="KOU33" s="107"/>
      <c r="KOV33" s="107"/>
      <c r="KOW33" s="107"/>
      <c r="KOX33" s="107"/>
      <c r="KOY33" s="107"/>
      <c r="KOZ33" s="107"/>
      <c r="KPA33" s="107"/>
      <c r="KPB33" s="107"/>
      <c r="KPC33" s="107"/>
      <c r="KPD33" s="107"/>
      <c r="KPE33" s="107"/>
      <c r="KPF33" s="107"/>
      <c r="KPG33" s="107"/>
      <c r="KPH33" s="107"/>
      <c r="KPI33" s="107"/>
      <c r="KPJ33" s="107"/>
      <c r="KPK33" s="107"/>
      <c r="KPL33" s="107"/>
      <c r="KPM33" s="107"/>
      <c r="KPN33" s="107"/>
      <c r="KPO33" s="107"/>
      <c r="KPP33" s="107"/>
      <c r="KPQ33" s="107"/>
      <c r="KPR33" s="107"/>
      <c r="KPS33" s="107"/>
      <c r="KPT33" s="107"/>
      <c r="KPU33" s="107"/>
      <c r="KPV33" s="107"/>
      <c r="KPW33" s="107"/>
      <c r="KPX33" s="107"/>
      <c r="KPY33" s="107"/>
      <c r="KPZ33" s="107"/>
      <c r="KQA33" s="107"/>
      <c r="KQB33" s="107"/>
      <c r="KQC33" s="107"/>
      <c r="KQD33" s="107"/>
      <c r="KQE33" s="107"/>
      <c r="KQF33" s="107"/>
      <c r="KQG33" s="107"/>
      <c r="KQH33" s="107"/>
      <c r="KQI33" s="107"/>
      <c r="KQJ33" s="107"/>
      <c r="KQK33" s="107"/>
      <c r="KQL33" s="107"/>
      <c r="KQM33" s="107"/>
      <c r="KQN33" s="107"/>
      <c r="KQO33" s="107"/>
      <c r="KQP33" s="107"/>
      <c r="KQQ33" s="107"/>
      <c r="KQR33" s="107"/>
      <c r="KQS33" s="107"/>
      <c r="KQT33" s="107"/>
      <c r="KQU33" s="107"/>
      <c r="KQV33" s="107"/>
      <c r="KQW33" s="107"/>
      <c r="KQX33" s="107"/>
      <c r="KQY33" s="107"/>
      <c r="KQZ33" s="107"/>
      <c r="KRA33" s="107"/>
      <c r="KRB33" s="107"/>
      <c r="KRC33" s="107"/>
      <c r="KRD33" s="107"/>
      <c r="KRE33" s="107"/>
      <c r="KRF33" s="107"/>
      <c r="KRG33" s="107"/>
      <c r="KRH33" s="107"/>
      <c r="KRI33" s="107"/>
      <c r="KRJ33" s="107"/>
      <c r="KRK33" s="107"/>
      <c r="KRL33" s="107"/>
      <c r="KRM33" s="107"/>
      <c r="KRN33" s="107"/>
      <c r="KRO33" s="107"/>
      <c r="KRP33" s="107"/>
      <c r="KRQ33" s="107"/>
      <c r="KRR33" s="107"/>
      <c r="KRS33" s="107"/>
      <c r="KRT33" s="107"/>
      <c r="KRU33" s="107"/>
      <c r="KRV33" s="107"/>
      <c r="KRW33" s="107"/>
      <c r="KRX33" s="107"/>
      <c r="KRY33" s="107"/>
      <c r="KRZ33" s="107"/>
      <c r="KSA33" s="107"/>
      <c r="KSB33" s="107"/>
      <c r="KSC33" s="107"/>
      <c r="KSD33" s="107"/>
      <c r="KSE33" s="107"/>
      <c r="KSF33" s="107"/>
      <c r="KSG33" s="107"/>
      <c r="KSH33" s="107"/>
      <c r="KSI33" s="107"/>
      <c r="KSJ33" s="107"/>
      <c r="KSK33" s="107"/>
      <c r="KSL33" s="107"/>
      <c r="KSM33" s="107"/>
      <c r="KSN33" s="107"/>
      <c r="KSO33" s="107"/>
      <c r="KSP33" s="107"/>
      <c r="KSQ33" s="107"/>
      <c r="KSR33" s="107"/>
      <c r="KSS33" s="107"/>
      <c r="KST33" s="107"/>
      <c r="KSU33" s="107"/>
      <c r="KSV33" s="107"/>
      <c r="KSW33" s="107"/>
      <c r="KSX33" s="107"/>
      <c r="KSY33" s="107"/>
      <c r="KSZ33" s="107"/>
      <c r="KTA33" s="107"/>
      <c r="KTB33" s="107"/>
      <c r="KTC33" s="107"/>
      <c r="KTD33" s="107"/>
      <c r="KTE33" s="107"/>
      <c r="KTF33" s="107"/>
      <c r="KTG33" s="107"/>
      <c r="KTH33" s="107"/>
      <c r="KTI33" s="107"/>
      <c r="KTJ33" s="107"/>
      <c r="KTK33" s="107"/>
      <c r="KTL33" s="107"/>
      <c r="KTM33" s="107"/>
      <c r="KTN33" s="107"/>
      <c r="KTO33" s="107"/>
      <c r="KTP33" s="107"/>
      <c r="KTQ33" s="107"/>
      <c r="KTR33" s="107"/>
      <c r="KTS33" s="107"/>
      <c r="KTT33" s="107"/>
      <c r="KTU33" s="107"/>
      <c r="KTV33" s="107"/>
      <c r="KTW33" s="107"/>
      <c r="KTX33" s="107"/>
      <c r="KTY33" s="107"/>
      <c r="KTZ33" s="107"/>
      <c r="KUA33" s="107"/>
      <c r="KUB33" s="107"/>
      <c r="KUC33" s="107"/>
      <c r="KUD33" s="107"/>
      <c r="KUE33" s="107"/>
      <c r="KUF33" s="107"/>
      <c r="KUG33" s="107"/>
      <c r="KUH33" s="107"/>
      <c r="KUI33" s="107"/>
      <c r="KUJ33" s="107"/>
      <c r="KUK33" s="107"/>
      <c r="KUL33" s="107"/>
      <c r="KUM33" s="107"/>
      <c r="KUN33" s="107"/>
      <c r="KUO33" s="107"/>
      <c r="KUP33" s="107"/>
      <c r="KUQ33" s="107"/>
      <c r="KUR33" s="107"/>
      <c r="KUS33" s="107"/>
      <c r="KUT33" s="107"/>
      <c r="KUU33" s="107"/>
      <c r="KUV33" s="107"/>
      <c r="KUW33" s="107"/>
      <c r="KUX33" s="107"/>
      <c r="KUY33" s="107"/>
      <c r="KUZ33" s="107"/>
      <c r="KVA33" s="107"/>
      <c r="KVB33" s="107"/>
      <c r="KVC33" s="107"/>
      <c r="KVD33" s="107"/>
      <c r="KVE33" s="107"/>
      <c r="KVF33" s="107"/>
      <c r="KVG33" s="107"/>
      <c r="KVH33" s="107"/>
      <c r="KVI33" s="107"/>
      <c r="KVJ33" s="107"/>
      <c r="KVK33" s="107"/>
      <c r="KVL33" s="107"/>
      <c r="KVM33" s="107"/>
      <c r="KVN33" s="107"/>
      <c r="KVO33" s="107"/>
      <c r="KVP33" s="107"/>
      <c r="KVQ33" s="107"/>
      <c r="KVR33" s="107"/>
      <c r="KVS33" s="107"/>
      <c r="KVT33" s="107"/>
      <c r="KVU33" s="107"/>
      <c r="KVV33" s="107"/>
      <c r="KVW33" s="107"/>
      <c r="KVX33" s="107"/>
      <c r="KVY33" s="107"/>
      <c r="KVZ33" s="107"/>
      <c r="KWA33" s="107"/>
      <c r="KWB33" s="107"/>
      <c r="KWC33" s="107"/>
      <c r="KWD33" s="107"/>
      <c r="KWE33" s="107"/>
      <c r="KWF33" s="107"/>
      <c r="KWG33" s="107"/>
      <c r="KWH33" s="107"/>
      <c r="KWI33" s="107"/>
      <c r="KWJ33" s="107"/>
      <c r="KWK33" s="107"/>
      <c r="KWL33" s="107"/>
      <c r="KWM33" s="107"/>
      <c r="KWN33" s="107"/>
      <c r="KWO33" s="107"/>
      <c r="KWP33" s="107"/>
      <c r="KWQ33" s="107"/>
      <c r="KWR33" s="107"/>
      <c r="KWS33" s="107"/>
      <c r="KWT33" s="107"/>
      <c r="KWU33" s="107"/>
      <c r="KWV33" s="107"/>
      <c r="KWW33" s="107"/>
      <c r="KWX33" s="107"/>
      <c r="KWY33" s="107"/>
      <c r="KWZ33" s="107"/>
      <c r="KXA33" s="107"/>
      <c r="KXB33" s="107"/>
      <c r="KXC33" s="107"/>
      <c r="KXD33" s="107"/>
      <c r="KXE33" s="107"/>
      <c r="KXF33" s="107"/>
      <c r="KXG33" s="107"/>
      <c r="KXH33" s="107"/>
      <c r="KXI33" s="107"/>
      <c r="KXJ33" s="107"/>
      <c r="KXK33" s="107"/>
      <c r="KXL33" s="107"/>
      <c r="KXM33" s="107"/>
      <c r="KXN33" s="107"/>
      <c r="KXO33" s="107"/>
      <c r="KXP33" s="107"/>
      <c r="KXQ33" s="107"/>
      <c r="KXR33" s="107"/>
      <c r="KXS33" s="107"/>
      <c r="KXT33" s="107"/>
      <c r="KXU33" s="107"/>
      <c r="KXV33" s="107"/>
      <c r="KXW33" s="107"/>
      <c r="KXX33" s="107"/>
      <c r="KXY33" s="107"/>
      <c r="KXZ33" s="107"/>
      <c r="KYA33" s="107"/>
      <c r="KYB33" s="107"/>
      <c r="KYC33" s="107"/>
      <c r="KYD33" s="107"/>
      <c r="KYE33" s="107"/>
      <c r="KYF33" s="107"/>
      <c r="KYG33" s="107"/>
      <c r="KYH33" s="107"/>
      <c r="KYI33" s="107"/>
      <c r="KYJ33" s="107"/>
      <c r="KYK33" s="107"/>
      <c r="KYL33" s="107"/>
      <c r="KYM33" s="107"/>
      <c r="KYN33" s="107"/>
      <c r="KYO33" s="107"/>
      <c r="KYP33" s="107"/>
      <c r="KYQ33" s="107"/>
      <c r="KYR33" s="107"/>
      <c r="KYS33" s="107"/>
      <c r="KYT33" s="107"/>
      <c r="KYU33" s="107"/>
      <c r="KYV33" s="107"/>
      <c r="KYW33" s="107"/>
      <c r="KYX33" s="107"/>
      <c r="KYY33" s="107"/>
      <c r="KYZ33" s="107"/>
      <c r="KZA33" s="107"/>
      <c r="KZB33" s="107"/>
      <c r="KZC33" s="107"/>
      <c r="KZD33" s="107"/>
      <c r="KZE33" s="107"/>
      <c r="KZF33" s="107"/>
      <c r="KZG33" s="107"/>
      <c r="KZH33" s="107"/>
      <c r="KZI33" s="107"/>
      <c r="KZJ33" s="107"/>
      <c r="KZK33" s="107"/>
      <c r="KZL33" s="107"/>
      <c r="KZM33" s="107"/>
      <c r="KZN33" s="107"/>
      <c r="KZO33" s="107"/>
      <c r="KZP33" s="107"/>
      <c r="KZQ33" s="107"/>
      <c r="KZR33" s="107"/>
      <c r="KZS33" s="107"/>
      <c r="KZT33" s="107"/>
      <c r="KZU33" s="107"/>
      <c r="KZV33" s="107"/>
      <c r="KZW33" s="107"/>
      <c r="KZX33" s="107"/>
      <c r="KZY33" s="107"/>
      <c r="KZZ33" s="107"/>
      <c r="LAA33" s="107"/>
      <c r="LAB33" s="107"/>
      <c r="LAC33" s="107"/>
      <c r="LAD33" s="107"/>
      <c r="LAE33" s="107"/>
      <c r="LAF33" s="107"/>
      <c r="LAG33" s="107"/>
      <c r="LAH33" s="107"/>
      <c r="LAI33" s="107"/>
      <c r="LAJ33" s="107"/>
      <c r="LAK33" s="107"/>
      <c r="LAL33" s="107"/>
      <c r="LAM33" s="107"/>
      <c r="LAN33" s="107"/>
      <c r="LAO33" s="107"/>
      <c r="LAP33" s="107"/>
      <c r="LAQ33" s="107"/>
      <c r="LAR33" s="107"/>
      <c r="LAS33" s="107"/>
      <c r="LAT33" s="107"/>
      <c r="LAU33" s="107"/>
      <c r="LAV33" s="107"/>
      <c r="LAW33" s="107"/>
      <c r="LAX33" s="107"/>
      <c r="LAY33" s="107"/>
      <c r="LAZ33" s="107"/>
      <c r="LBA33" s="107"/>
      <c r="LBB33" s="107"/>
      <c r="LBC33" s="107"/>
      <c r="LBD33" s="107"/>
      <c r="LBE33" s="107"/>
      <c r="LBF33" s="107"/>
      <c r="LBG33" s="107"/>
      <c r="LBH33" s="107"/>
      <c r="LBI33" s="107"/>
      <c r="LBJ33" s="107"/>
      <c r="LBK33" s="107"/>
      <c r="LBL33" s="107"/>
      <c r="LBM33" s="107"/>
      <c r="LBN33" s="107"/>
      <c r="LBO33" s="107"/>
      <c r="LBP33" s="107"/>
      <c r="LBQ33" s="107"/>
      <c r="LBR33" s="107"/>
      <c r="LBS33" s="107"/>
      <c r="LBT33" s="107"/>
      <c r="LBU33" s="107"/>
      <c r="LBV33" s="107"/>
      <c r="LBW33" s="107"/>
      <c r="LBX33" s="107"/>
      <c r="LBY33" s="107"/>
      <c r="LBZ33" s="107"/>
      <c r="LCA33" s="107"/>
      <c r="LCB33" s="107"/>
      <c r="LCC33" s="107"/>
      <c r="LCD33" s="107"/>
      <c r="LCE33" s="107"/>
      <c r="LCF33" s="107"/>
      <c r="LCG33" s="107"/>
      <c r="LCH33" s="107"/>
      <c r="LCI33" s="107"/>
      <c r="LCJ33" s="107"/>
      <c r="LCK33" s="107"/>
      <c r="LCL33" s="107"/>
      <c r="LCM33" s="107"/>
      <c r="LCN33" s="107"/>
      <c r="LCO33" s="107"/>
      <c r="LCP33" s="107"/>
      <c r="LCQ33" s="107"/>
      <c r="LCR33" s="107"/>
      <c r="LCS33" s="107"/>
      <c r="LCT33" s="107"/>
      <c r="LCU33" s="107"/>
      <c r="LCV33" s="107"/>
      <c r="LCW33" s="107"/>
      <c r="LCX33" s="107"/>
      <c r="LCY33" s="107"/>
      <c r="LCZ33" s="107"/>
      <c r="LDA33" s="107"/>
      <c r="LDB33" s="107"/>
      <c r="LDC33" s="107"/>
      <c r="LDD33" s="107"/>
      <c r="LDE33" s="107"/>
      <c r="LDF33" s="107"/>
      <c r="LDG33" s="107"/>
      <c r="LDH33" s="107"/>
      <c r="LDI33" s="107"/>
      <c r="LDJ33" s="107"/>
      <c r="LDK33" s="107"/>
      <c r="LDL33" s="107"/>
      <c r="LDM33" s="107"/>
      <c r="LDN33" s="107"/>
      <c r="LDO33" s="107"/>
      <c r="LDP33" s="107"/>
      <c r="LDQ33" s="107"/>
      <c r="LDR33" s="107"/>
      <c r="LDS33" s="107"/>
      <c r="LDT33" s="107"/>
      <c r="LDU33" s="107"/>
      <c r="LDV33" s="107"/>
      <c r="LDW33" s="107"/>
      <c r="LDX33" s="107"/>
      <c r="LDY33" s="107"/>
      <c r="LDZ33" s="107"/>
      <c r="LEA33" s="107"/>
      <c r="LEB33" s="107"/>
      <c r="LEC33" s="107"/>
      <c r="LED33" s="107"/>
      <c r="LEE33" s="107"/>
      <c r="LEF33" s="107"/>
      <c r="LEG33" s="107"/>
      <c r="LEH33" s="107"/>
      <c r="LEI33" s="107"/>
      <c r="LEJ33" s="107"/>
      <c r="LEK33" s="107"/>
      <c r="LEL33" s="107"/>
      <c r="LEM33" s="107"/>
      <c r="LEN33" s="107"/>
      <c r="LEO33" s="107"/>
      <c r="LEP33" s="107"/>
      <c r="LEQ33" s="107"/>
      <c r="LER33" s="107"/>
      <c r="LES33" s="107"/>
      <c r="LET33" s="107"/>
      <c r="LEU33" s="107"/>
      <c r="LEV33" s="107"/>
      <c r="LEW33" s="107"/>
      <c r="LEX33" s="107"/>
      <c r="LEY33" s="107"/>
      <c r="LEZ33" s="107"/>
      <c r="LFA33" s="107"/>
      <c r="LFB33" s="107"/>
      <c r="LFC33" s="107"/>
      <c r="LFD33" s="107"/>
      <c r="LFE33" s="107"/>
      <c r="LFF33" s="107"/>
      <c r="LFG33" s="107"/>
      <c r="LFH33" s="107"/>
      <c r="LFI33" s="107"/>
      <c r="LFJ33" s="107"/>
      <c r="LFK33" s="107"/>
      <c r="LFL33" s="107"/>
      <c r="LFM33" s="107"/>
      <c r="LFN33" s="107"/>
      <c r="LFO33" s="107"/>
      <c r="LFP33" s="107"/>
      <c r="LFQ33" s="107"/>
      <c r="LFR33" s="107"/>
      <c r="LFS33" s="107"/>
      <c r="LFT33" s="107"/>
      <c r="LFU33" s="107"/>
      <c r="LFV33" s="107"/>
      <c r="LFW33" s="107"/>
      <c r="LFX33" s="107"/>
      <c r="LFY33" s="107"/>
      <c r="LFZ33" s="107"/>
      <c r="LGA33" s="107"/>
      <c r="LGB33" s="107"/>
      <c r="LGC33" s="107"/>
      <c r="LGD33" s="107"/>
      <c r="LGE33" s="107"/>
      <c r="LGF33" s="107"/>
      <c r="LGG33" s="107"/>
      <c r="LGH33" s="107"/>
      <c r="LGI33" s="107"/>
      <c r="LGJ33" s="107"/>
      <c r="LGK33" s="107"/>
      <c r="LGL33" s="107"/>
      <c r="LGM33" s="107"/>
      <c r="LGN33" s="107"/>
      <c r="LGO33" s="107"/>
      <c r="LGP33" s="107"/>
      <c r="LGQ33" s="107"/>
      <c r="LGR33" s="107"/>
      <c r="LGS33" s="107"/>
      <c r="LGT33" s="107"/>
      <c r="LGU33" s="107"/>
      <c r="LGV33" s="107"/>
      <c r="LGW33" s="107"/>
      <c r="LGX33" s="107"/>
      <c r="LGY33" s="107"/>
      <c r="LGZ33" s="107"/>
      <c r="LHA33" s="107"/>
      <c r="LHB33" s="107"/>
      <c r="LHC33" s="107"/>
      <c r="LHD33" s="107"/>
      <c r="LHE33" s="107"/>
      <c r="LHF33" s="107"/>
      <c r="LHG33" s="107"/>
      <c r="LHH33" s="107"/>
      <c r="LHI33" s="107"/>
      <c r="LHJ33" s="107"/>
      <c r="LHK33" s="107"/>
      <c r="LHL33" s="107"/>
      <c r="LHM33" s="107"/>
      <c r="LHN33" s="107"/>
      <c r="LHO33" s="107"/>
      <c r="LHP33" s="107"/>
      <c r="LHQ33" s="107"/>
      <c r="LHR33" s="107"/>
      <c r="LHS33" s="107"/>
      <c r="LHT33" s="107"/>
      <c r="LHU33" s="107"/>
      <c r="LHV33" s="107"/>
      <c r="LHW33" s="107"/>
      <c r="LHX33" s="107"/>
      <c r="LHY33" s="107"/>
      <c r="LHZ33" s="107"/>
      <c r="LIA33" s="107"/>
      <c r="LIB33" s="107"/>
      <c r="LIC33" s="107"/>
      <c r="LID33" s="107"/>
      <c r="LIE33" s="107"/>
      <c r="LIF33" s="107"/>
      <c r="LIG33" s="107"/>
      <c r="LIH33" s="107"/>
      <c r="LII33" s="107"/>
      <c r="LIJ33" s="107"/>
      <c r="LIK33" s="107"/>
      <c r="LIL33" s="107"/>
      <c r="LIM33" s="107"/>
      <c r="LIN33" s="107"/>
      <c r="LIO33" s="107"/>
      <c r="LIP33" s="107"/>
      <c r="LIQ33" s="107"/>
      <c r="LIR33" s="107"/>
      <c r="LIS33" s="107"/>
      <c r="LIT33" s="107"/>
      <c r="LIU33" s="107"/>
      <c r="LIV33" s="107"/>
      <c r="LIW33" s="107"/>
      <c r="LIX33" s="107"/>
      <c r="LIY33" s="107"/>
      <c r="LIZ33" s="107"/>
      <c r="LJA33" s="107"/>
      <c r="LJB33" s="107"/>
      <c r="LJC33" s="107"/>
      <c r="LJD33" s="107"/>
      <c r="LJE33" s="107"/>
      <c r="LJF33" s="107"/>
      <c r="LJG33" s="107"/>
      <c r="LJH33" s="107"/>
      <c r="LJI33" s="107"/>
      <c r="LJJ33" s="107"/>
      <c r="LJK33" s="107"/>
      <c r="LJL33" s="107"/>
      <c r="LJM33" s="107"/>
      <c r="LJN33" s="107"/>
      <c r="LJO33" s="107"/>
      <c r="LJP33" s="107"/>
      <c r="LJQ33" s="107"/>
      <c r="LJR33" s="107"/>
      <c r="LJS33" s="107"/>
      <c r="LJT33" s="107"/>
      <c r="LJU33" s="107"/>
      <c r="LJV33" s="107"/>
      <c r="LJW33" s="107"/>
      <c r="LJX33" s="107"/>
      <c r="LJY33" s="107"/>
      <c r="LJZ33" s="107"/>
      <c r="LKA33" s="107"/>
      <c r="LKB33" s="107"/>
      <c r="LKC33" s="107"/>
      <c r="LKD33" s="107"/>
      <c r="LKE33" s="107"/>
      <c r="LKF33" s="107"/>
      <c r="LKG33" s="107"/>
      <c r="LKH33" s="107"/>
      <c r="LKI33" s="107"/>
      <c r="LKJ33" s="107"/>
      <c r="LKK33" s="107"/>
      <c r="LKL33" s="107"/>
      <c r="LKM33" s="107"/>
      <c r="LKN33" s="107"/>
      <c r="LKO33" s="107"/>
      <c r="LKP33" s="107"/>
      <c r="LKQ33" s="107"/>
      <c r="LKR33" s="107"/>
      <c r="LKS33" s="107"/>
      <c r="LKT33" s="107"/>
      <c r="LKU33" s="107"/>
      <c r="LKV33" s="107"/>
      <c r="LKW33" s="107"/>
      <c r="LKX33" s="107"/>
      <c r="LKY33" s="107"/>
      <c r="LKZ33" s="107"/>
      <c r="LLA33" s="107"/>
      <c r="LLB33" s="107"/>
      <c r="LLC33" s="107"/>
      <c r="LLD33" s="107"/>
      <c r="LLE33" s="107"/>
      <c r="LLF33" s="107"/>
      <c r="LLG33" s="107"/>
      <c r="LLH33" s="107"/>
      <c r="LLI33" s="107"/>
      <c r="LLJ33" s="107"/>
      <c r="LLK33" s="107"/>
      <c r="LLL33" s="107"/>
      <c r="LLM33" s="107"/>
      <c r="LLN33" s="107"/>
      <c r="LLO33" s="107"/>
      <c r="LLP33" s="107"/>
      <c r="LLQ33" s="107"/>
      <c r="LLR33" s="107"/>
      <c r="LLS33" s="107"/>
      <c r="LLT33" s="107"/>
      <c r="LLU33" s="107"/>
      <c r="LLV33" s="107"/>
      <c r="LLW33" s="107"/>
      <c r="LLX33" s="107"/>
      <c r="LLY33" s="107"/>
      <c r="LLZ33" s="107"/>
      <c r="LMA33" s="107"/>
      <c r="LMB33" s="107"/>
      <c r="LMC33" s="107"/>
      <c r="LMD33" s="107"/>
      <c r="LME33" s="107"/>
      <c r="LMF33" s="107"/>
      <c r="LMG33" s="107"/>
      <c r="LMH33" s="107"/>
      <c r="LMI33" s="107"/>
      <c r="LMJ33" s="107"/>
      <c r="LMK33" s="107"/>
      <c r="LML33" s="107"/>
      <c r="LMM33" s="107"/>
      <c r="LMN33" s="107"/>
      <c r="LMO33" s="107"/>
      <c r="LMP33" s="107"/>
      <c r="LMQ33" s="107"/>
      <c r="LMR33" s="107"/>
      <c r="LMS33" s="107"/>
      <c r="LMT33" s="107"/>
      <c r="LMU33" s="107"/>
      <c r="LMV33" s="107"/>
      <c r="LMW33" s="107"/>
      <c r="LMX33" s="107"/>
      <c r="LMY33" s="107"/>
      <c r="LMZ33" s="107"/>
      <c r="LNA33" s="107"/>
      <c r="LNB33" s="107"/>
      <c r="LNC33" s="107"/>
      <c r="LND33" s="107"/>
      <c r="LNE33" s="107"/>
      <c r="LNF33" s="107"/>
      <c r="LNG33" s="107"/>
      <c r="LNH33" s="107"/>
      <c r="LNI33" s="107"/>
      <c r="LNJ33" s="107"/>
      <c r="LNK33" s="107"/>
      <c r="LNL33" s="107"/>
      <c r="LNM33" s="107"/>
      <c r="LNN33" s="107"/>
      <c r="LNO33" s="107"/>
      <c r="LNP33" s="107"/>
      <c r="LNQ33" s="107"/>
      <c r="LNR33" s="107"/>
      <c r="LNS33" s="107"/>
      <c r="LNT33" s="107"/>
      <c r="LNU33" s="107"/>
      <c r="LNV33" s="107"/>
      <c r="LNW33" s="107"/>
      <c r="LNX33" s="107"/>
      <c r="LNY33" s="107"/>
      <c r="LNZ33" s="107"/>
      <c r="LOA33" s="107"/>
      <c r="LOB33" s="107"/>
      <c r="LOC33" s="107"/>
      <c r="LOD33" s="107"/>
      <c r="LOE33" s="107"/>
      <c r="LOF33" s="107"/>
      <c r="LOG33" s="107"/>
      <c r="LOH33" s="107"/>
      <c r="LOI33" s="107"/>
      <c r="LOJ33" s="107"/>
      <c r="LOK33" s="107"/>
      <c r="LOL33" s="107"/>
      <c r="LOM33" s="107"/>
      <c r="LON33" s="107"/>
      <c r="LOO33" s="107"/>
      <c r="LOP33" s="107"/>
      <c r="LOQ33" s="107"/>
      <c r="LOR33" s="107"/>
      <c r="LOS33" s="107"/>
      <c r="LOT33" s="107"/>
      <c r="LOU33" s="107"/>
      <c r="LOV33" s="107"/>
      <c r="LOW33" s="107"/>
      <c r="LOX33" s="107"/>
      <c r="LOY33" s="107"/>
      <c r="LOZ33" s="107"/>
      <c r="LPA33" s="107"/>
      <c r="LPB33" s="107"/>
      <c r="LPC33" s="107"/>
      <c r="LPD33" s="107"/>
      <c r="LPE33" s="107"/>
      <c r="LPF33" s="107"/>
      <c r="LPG33" s="107"/>
      <c r="LPH33" s="107"/>
      <c r="LPI33" s="107"/>
      <c r="LPJ33" s="107"/>
      <c r="LPK33" s="107"/>
      <c r="LPL33" s="107"/>
      <c r="LPM33" s="107"/>
      <c r="LPN33" s="107"/>
      <c r="LPO33" s="107"/>
      <c r="LPP33" s="107"/>
      <c r="LPQ33" s="107"/>
      <c r="LPR33" s="107"/>
      <c r="LPS33" s="107"/>
      <c r="LPT33" s="107"/>
      <c r="LPU33" s="107"/>
      <c r="LPV33" s="107"/>
      <c r="LPW33" s="107"/>
      <c r="LPX33" s="107"/>
      <c r="LPY33" s="107"/>
      <c r="LPZ33" s="107"/>
      <c r="LQA33" s="107"/>
      <c r="LQB33" s="107"/>
      <c r="LQC33" s="107"/>
      <c r="LQD33" s="107"/>
      <c r="LQE33" s="107"/>
      <c r="LQF33" s="107"/>
      <c r="LQG33" s="107"/>
      <c r="LQH33" s="107"/>
      <c r="LQI33" s="107"/>
      <c r="LQJ33" s="107"/>
      <c r="LQK33" s="107"/>
      <c r="LQL33" s="107"/>
      <c r="LQM33" s="107"/>
      <c r="LQN33" s="107"/>
      <c r="LQO33" s="107"/>
      <c r="LQP33" s="107"/>
      <c r="LQQ33" s="107"/>
      <c r="LQR33" s="107"/>
      <c r="LQS33" s="107"/>
      <c r="LQT33" s="107"/>
      <c r="LQU33" s="107"/>
      <c r="LQV33" s="107"/>
      <c r="LQW33" s="107"/>
      <c r="LQX33" s="107"/>
      <c r="LQY33" s="107"/>
      <c r="LQZ33" s="107"/>
      <c r="LRA33" s="107"/>
      <c r="LRB33" s="107"/>
      <c r="LRC33" s="107"/>
      <c r="LRD33" s="107"/>
      <c r="LRE33" s="107"/>
      <c r="LRF33" s="107"/>
      <c r="LRG33" s="107"/>
      <c r="LRH33" s="107"/>
      <c r="LRI33" s="107"/>
      <c r="LRJ33" s="107"/>
      <c r="LRK33" s="107"/>
      <c r="LRL33" s="107"/>
      <c r="LRM33" s="107"/>
      <c r="LRN33" s="107"/>
      <c r="LRO33" s="107"/>
      <c r="LRP33" s="107"/>
      <c r="LRQ33" s="107"/>
      <c r="LRR33" s="107"/>
      <c r="LRS33" s="107"/>
      <c r="LRT33" s="107"/>
      <c r="LRU33" s="107"/>
      <c r="LRV33" s="107"/>
      <c r="LRW33" s="107"/>
      <c r="LRX33" s="107"/>
      <c r="LRY33" s="107"/>
      <c r="LRZ33" s="107"/>
      <c r="LSA33" s="107"/>
      <c r="LSB33" s="107"/>
      <c r="LSC33" s="107"/>
      <c r="LSD33" s="107"/>
      <c r="LSE33" s="107"/>
      <c r="LSF33" s="107"/>
      <c r="LSG33" s="107"/>
      <c r="LSH33" s="107"/>
      <c r="LSI33" s="107"/>
      <c r="LSJ33" s="107"/>
      <c r="LSK33" s="107"/>
      <c r="LSL33" s="107"/>
      <c r="LSM33" s="107"/>
      <c r="LSN33" s="107"/>
      <c r="LSO33" s="107"/>
      <c r="LSP33" s="107"/>
      <c r="LSQ33" s="107"/>
      <c r="LSR33" s="107"/>
      <c r="LSS33" s="107"/>
      <c r="LST33" s="107"/>
      <c r="LSU33" s="107"/>
      <c r="LSV33" s="107"/>
      <c r="LSW33" s="107"/>
      <c r="LSX33" s="107"/>
      <c r="LSY33" s="107"/>
      <c r="LSZ33" s="107"/>
      <c r="LTA33" s="107"/>
      <c r="LTB33" s="107"/>
      <c r="LTC33" s="107"/>
      <c r="LTD33" s="107"/>
      <c r="LTE33" s="107"/>
      <c r="LTF33" s="107"/>
      <c r="LTG33" s="107"/>
      <c r="LTH33" s="107"/>
      <c r="LTI33" s="107"/>
      <c r="LTJ33" s="107"/>
      <c r="LTK33" s="107"/>
      <c r="LTL33" s="107"/>
      <c r="LTM33" s="107"/>
      <c r="LTN33" s="107"/>
      <c r="LTO33" s="107"/>
      <c r="LTP33" s="107"/>
      <c r="LTQ33" s="107"/>
      <c r="LTR33" s="107"/>
      <c r="LTS33" s="107"/>
      <c r="LTT33" s="107"/>
      <c r="LTU33" s="107"/>
      <c r="LTV33" s="107"/>
      <c r="LTW33" s="107"/>
      <c r="LTX33" s="107"/>
      <c r="LTY33" s="107"/>
      <c r="LTZ33" s="107"/>
      <c r="LUA33" s="107"/>
      <c r="LUB33" s="107"/>
      <c r="LUC33" s="107"/>
      <c r="LUD33" s="107"/>
      <c r="LUE33" s="107"/>
      <c r="LUF33" s="107"/>
      <c r="LUG33" s="107"/>
      <c r="LUH33" s="107"/>
      <c r="LUI33" s="107"/>
      <c r="LUJ33" s="107"/>
      <c r="LUK33" s="107"/>
      <c r="LUL33" s="107"/>
      <c r="LUM33" s="107"/>
      <c r="LUN33" s="107"/>
      <c r="LUO33" s="107"/>
      <c r="LUP33" s="107"/>
      <c r="LUQ33" s="107"/>
      <c r="LUR33" s="107"/>
      <c r="LUS33" s="107"/>
      <c r="LUT33" s="107"/>
      <c r="LUU33" s="107"/>
      <c r="LUV33" s="107"/>
      <c r="LUW33" s="107"/>
      <c r="LUX33" s="107"/>
      <c r="LUY33" s="107"/>
      <c r="LUZ33" s="107"/>
      <c r="LVA33" s="107"/>
      <c r="LVB33" s="107"/>
      <c r="LVC33" s="107"/>
      <c r="LVD33" s="107"/>
      <c r="LVE33" s="107"/>
      <c r="LVF33" s="107"/>
      <c r="LVG33" s="107"/>
      <c r="LVH33" s="107"/>
      <c r="LVI33" s="107"/>
      <c r="LVJ33" s="107"/>
      <c r="LVK33" s="107"/>
      <c r="LVL33" s="107"/>
      <c r="LVM33" s="107"/>
      <c r="LVN33" s="107"/>
      <c r="LVO33" s="107"/>
      <c r="LVP33" s="107"/>
      <c r="LVQ33" s="107"/>
      <c r="LVR33" s="107"/>
      <c r="LVS33" s="107"/>
      <c r="LVT33" s="107"/>
      <c r="LVU33" s="107"/>
      <c r="LVV33" s="107"/>
      <c r="LVW33" s="107"/>
      <c r="LVX33" s="107"/>
      <c r="LVY33" s="107"/>
      <c r="LVZ33" s="107"/>
      <c r="LWA33" s="107"/>
      <c r="LWB33" s="107"/>
      <c r="LWC33" s="107"/>
      <c r="LWD33" s="107"/>
      <c r="LWE33" s="107"/>
      <c r="LWF33" s="107"/>
      <c r="LWG33" s="107"/>
      <c r="LWH33" s="107"/>
      <c r="LWI33" s="107"/>
      <c r="LWJ33" s="107"/>
      <c r="LWK33" s="107"/>
      <c r="LWL33" s="107"/>
      <c r="LWM33" s="107"/>
      <c r="LWN33" s="107"/>
      <c r="LWO33" s="107"/>
      <c r="LWP33" s="107"/>
      <c r="LWQ33" s="107"/>
      <c r="LWR33" s="107"/>
      <c r="LWS33" s="107"/>
      <c r="LWT33" s="107"/>
      <c r="LWU33" s="107"/>
      <c r="LWV33" s="107"/>
      <c r="LWW33" s="107"/>
      <c r="LWX33" s="107"/>
      <c r="LWY33" s="107"/>
      <c r="LWZ33" s="107"/>
      <c r="LXA33" s="107"/>
      <c r="LXB33" s="107"/>
      <c r="LXC33" s="107"/>
      <c r="LXD33" s="107"/>
      <c r="LXE33" s="107"/>
      <c r="LXF33" s="107"/>
      <c r="LXG33" s="107"/>
      <c r="LXH33" s="107"/>
      <c r="LXI33" s="107"/>
      <c r="LXJ33" s="107"/>
      <c r="LXK33" s="107"/>
      <c r="LXL33" s="107"/>
      <c r="LXM33" s="107"/>
      <c r="LXN33" s="107"/>
      <c r="LXO33" s="107"/>
      <c r="LXP33" s="107"/>
      <c r="LXQ33" s="107"/>
      <c r="LXR33" s="107"/>
      <c r="LXS33" s="107"/>
      <c r="LXT33" s="107"/>
      <c r="LXU33" s="107"/>
      <c r="LXV33" s="107"/>
      <c r="LXW33" s="107"/>
      <c r="LXX33" s="107"/>
      <c r="LXY33" s="107"/>
      <c r="LXZ33" s="107"/>
      <c r="LYA33" s="107"/>
      <c r="LYB33" s="107"/>
      <c r="LYC33" s="107"/>
      <c r="LYD33" s="107"/>
      <c r="LYE33" s="107"/>
      <c r="LYF33" s="107"/>
      <c r="LYG33" s="107"/>
      <c r="LYH33" s="107"/>
      <c r="LYI33" s="107"/>
      <c r="LYJ33" s="107"/>
      <c r="LYK33" s="107"/>
      <c r="LYL33" s="107"/>
      <c r="LYM33" s="107"/>
      <c r="LYN33" s="107"/>
      <c r="LYO33" s="107"/>
      <c r="LYP33" s="107"/>
      <c r="LYQ33" s="107"/>
      <c r="LYR33" s="107"/>
      <c r="LYS33" s="107"/>
      <c r="LYT33" s="107"/>
      <c r="LYU33" s="107"/>
      <c r="LYV33" s="107"/>
      <c r="LYW33" s="107"/>
      <c r="LYX33" s="107"/>
      <c r="LYY33" s="107"/>
      <c r="LYZ33" s="107"/>
      <c r="LZA33" s="107"/>
      <c r="LZB33" s="107"/>
      <c r="LZC33" s="107"/>
      <c r="LZD33" s="107"/>
      <c r="LZE33" s="107"/>
      <c r="LZF33" s="107"/>
      <c r="LZG33" s="107"/>
      <c r="LZH33" s="107"/>
      <c r="LZI33" s="107"/>
      <c r="LZJ33" s="107"/>
      <c r="LZK33" s="107"/>
      <c r="LZL33" s="107"/>
      <c r="LZM33" s="107"/>
      <c r="LZN33" s="107"/>
      <c r="LZO33" s="107"/>
      <c r="LZP33" s="107"/>
      <c r="LZQ33" s="107"/>
      <c r="LZR33" s="107"/>
      <c r="LZS33" s="107"/>
      <c r="LZT33" s="107"/>
      <c r="LZU33" s="107"/>
      <c r="LZV33" s="107"/>
      <c r="LZW33" s="107"/>
      <c r="LZX33" s="107"/>
      <c r="LZY33" s="107"/>
      <c r="LZZ33" s="107"/>
      <c r="MAA33" s="107"/>
      <c r="MAB33" s="107"/>
      <c r="MAC33" s="107"/>
      <c r="MAD33" s="107"/>
      <c r="MAE33" s="107"/>
      <c r="MAF33" s="107"/>
      <c r="MAG33" s="107"/>
      <c r="MAH33" s="107"/>
      <c r="MAI33" s="107"/>
      <c r="MAJ33" s="107"/>
      <c r="MAK33" s="107"/>
      <c r="MAL33" s="107"/>
      <c r="MAM33" s="107"/>
      <c r="MAN33" s="107"/>
      <c r="MAO33" s="107"/>
      <c r="MAP33" s="107"/>
      <c r="MAQ33" s="107"/>
      <c r="MAR33" s="107"/>
      <c r="MAS33" s="107"/>
      <c r="MAT33" s="107"/>
      <c r="MAU33" s="107"/>
      <c r="MAV33" s="107"/>
      <c r="MAW33" s="107"/>
      <c r="MAX33" s="107"/>
      <c r="MAY33" s="107"/>
      <c r="MAZ33" s="107"/>
      <c r="MBA33" s="107"/>
      <c r="MBB33" s="107"/>
      <c r="MBC33" s="107"/>
      <c r="MBD33" s="107"/>
      <c r="MBE33" s="107"/>
      <c r="MBF33" s="107"/>
      <c r="MBG33" s="107"/>
      <c r="MBH33" s="107"/>
      <c r="MBI33" s="107"/>
      <c r="MBJ33" s="107"/>
      <c r="MBK33" s="107"/>
      <c r="MBL33" s="107"/>
      <c r="MBM33" s="107"/>
      <c r="MBN33" s="107"/>
      <c r="MBO33" s="107"/>
      <c r="MBP33" s="107"/>
      <c r="MBQ33" s="107"/>
      <c r="MBR33" s="107"/>
      <c r="MBS33" s="107"/>
      <c r="MBT33" s="107"/>
      <c r="MBU33" s="107"/>
      <c r="MBV33" s="107"/>
      <c r="MBW33" s="107"/>
      <c r="MBX33" s="107"/>
      <c r="MBY33" s="107"/>
      <c r="MBZ33" s="107"/>
      <c r="MCA33" s="107"/>
      <c r="MCB33" s="107"/>
      <c r="MCC33" s="107"/>
      <c r="MCD33" s="107"/>
      <c r="MCE33" s="107"/>
      <c r="MCF33" s="107"/>
      <c r="MCG33" s="107"/>
      <c r="MCH33" s="107"/>
      <c r="MCI33" s="107"/>
      <c r="MCJ33" s="107"/>
      <c r="MCK33" s="107"/>
      <c r="MCL33" s="107"/>
      <c r="MCM33" s="107"/>
      <c r="MCN33" s="107"/>
      <c r="MCO33" s="107"/>
      <c r="MCP33" s="107"/>
      <c r="MCQ33" s="107"/>
      <c r="MCR33" s="107"/>
      <c r="MCS33" s="107"/>
      <c r="MCT33" s="107"/>
      <c r="MCU33" s="107"/>
      <c r="MCV33" s="107"/>
      <c r="MCW33" s="107"/>
      <c r="MCX33" s="107"/>
      <c r="MCY33" s="107"/>
      <c r="MCZ33" s="107"/>
      <c r="MDA33" s="107"/>
      <c r="MDB33" s="107"/>
      <c r="MDC33" s="107"/>
      <c r="MDD33" s="107"/>
      <c r="MDE33" s="107"/>
      <c r="MDF33" s="107"/>
      <c r="MDG33" s="107"/>
      <c r="MDH33" s="107"/>
      <c r="MDI33" s="107"/>
      <c r="MDJ33" s="107"/>
      <c r="MDK33" s="107"/>
      <c r="MDL33" s="107"/>
      <c r="MDM33" s="107"/>
      <c r="MDN33" s="107"/>
      <c r="MDO33" s="107"/>
      <c r="MDP33" s="107"/>
      <c r="MDQ33" s="107"/>
      <c r="MDR33" s="107"/>
      <c r="MDS33" s="107"/>
      <c r="MDT33" s="107"/>
      <c r="MDU33" s="107"/>
      <c r="MDV33" s="107"/>
      <c r="MDW33" s="107"/>
      <c r="MDX33" s="107"/>
      <c r="MDY33" s="107"/>
      <c r="MDZ33" s="107"/>
      <c r="MEA33" s="107"/>
      <c r="MEB33" s="107"/>
      <c r="MEC33" s="107"/>
      <c r="MED33" s="107"/>
      <c r="MEE33" s="107"/>
      <c r="MEF33" s="107"/>
      <c r="MEG33" s="107"/>
      <c r="MEH33" s="107"/>
      <c r="MEI33" s="107"/>
      <c r="MEJ33" s="107"/>
      <c r="MEK33" s="107"/>
      <c r="MEL33" s="107"/>
      <c r="MEM33" s="107"/>
      <c r="MEN33" s="107"/>
      <c r="MEO33" s="107"/>
      <c r="MEP33" s="107"/>
      <c r="MEQ33" s="107"/>
      <c r="MER33" s="107"/>
      <c r="MES33" s="107"/>
      <c r="MET33" s="107"/>
      <c r="MEU33" s="107"/>
      <c r="MEV33" s="107"/>
      <c r="MEW33" s="107"/>
      <c r="MEX33" s="107"/>
      <c r="MEY33" s="107"/>
      <c r="MEZ33" s="107"/>
      <c r="MFA33" s="107"/>
      <c r="MFB33" s="107"/>
      <c r="MFC33" s="107"/>
      <c r="MFD33" s="107"/>
      <c r="MFE33" s="107"/>
      <c r="MFF33" s="107"/>
      <c r="MFG33" s="107"/>
      <c r="MFH33" s="107"/>
      <c r="MFI33" s="107"/>
      <c r="MFJ33" s="107"/>
      <c r="MFK33" s="107"/>
      <c r="MFL33" s="107"/>
      <c r="MFM33" s="107"/>
      <c r="MFN33" s="107"/>
      <c r="MFO33" s="107"/>
      <c r="MFP33" s="107"/>
      <c r="MFQ33" s="107"/>
      <c r="MFR33" s="107"/>
      <c r="MFS33" s="107"/>
      <c r="MFT33" s="107"/>
      <c r="MFU33" s="107"/>
      <c r="MFV33" s="107"/>
      <c r="MFW33" s="107"/>
      <c r="MFX33" s="107"/>
      <c r="MFY33" s="107"/>
      <c r="MFZ33" s="107"/>
      <c r="MGA33" s="107"/>
      <c r="MGB33" s="107"/>
      <c r="MGC33" s="107"/>
      <c r="MGD33" s="107"/>
      <c r="MGE33" s="107"/>
      <c r="MGF33" s="107"/>
      <c r="MGG33" s="107"/>
      <c r="MGH33" s="107"/>
      <c r="MGI33" s="107"/>
      <c r="MGJ33" s="107"/>
      <c r="MGK33" s="107"/>
      <c r="MGL33" s="107"/>
      <c r="MGM33" s="107"/>
      <c r="MGN33" s="107"/>
      <c r="MGO33" s="107"/>
      <c r="MGP33" s="107"/>
      <c r="MGQ33" s="107"/>
      <c r="MGR33" s="107"/>
      <c r="MGS33" s="107"/>
      <c r="MGT33" s="107"/>
      <c r="MGU33" s="107"/>
      <c r="MGV33" s="107"/>
      <c r="MGW33" s="107"/>
      <c r="MGX33" s="107"/>
      <c r="MGY33" s="107"/>
      <c r="MGZ33" s="107"/>
      <c r="MHA33" s="107"/>
      <c r="MHB33" s="107"/>
      <c r="MHC33" s="107"/>
      <c r="MHD33" s="107"/>
      <c r="MHE33" s="107"/>
      <c r="MHF33" s="107"/>
      <c r="MHG33" s="107"/>
      <c r="MHH33" s="107"/>
      <c r="MHI33" s="107"/>
      <c r="MHJ33" s="107"/>
      <c r="MHK33" s="107"/>
      <c r="MHL33" s="107"/>
      <c r="MHM33" s="107"/>
      <c r="MHN33" s="107"/>
      <c r="MHO33" s="107"/>
      <c r="MHP33" s="107"/>
      <c r="MHQ33" s="107"/>
      <c r="MHR33" s="107"/>
      <c r="MHS33" s="107"/>
      <c r="MHT33" s="107"/>
      <c r="MHU33" s="107"/>
      <c r="MHV33" s="107"/>
      <c r="MHW33" s="107"/>
      <c r="MHX33" s="107"/>
      <c r="MHY33" s="107"/>
      <c r="MHZ33" s="107"/>
      <c r="MIA33" s="107"/>
      <c r="MIB33" s="107"/>
      <c r="MIC33" s="107"/>
      <c r="MID33" s="107"/>
      <c r="MIE33" s="107"/>
      <c r="MIF33" s="107"/>
      <c r="MIG33" s="107"/>
      <c r="MIH33" s="107"/>
      <c r="MII33" s="107"/>
      <c r="MIJ33" s="107"/>
      <c r="MIK33" s="107"/>
      <c r="MIL33" s="107"/>
      <c r="MIM33" s="107"/>
      <c r="MIN33" s="107"/>
      <c r="MIO33" s="107"/>
      <c r="MIP33" s="107"/>
      <c r="MIQ33" s="107"/>
      <c r="MIR33" s="107"/>
      <c r="MIS33" s="107"/>
      <c r="MIT33" s="107"/>
      <c r="MIU33" s="107"/>
      <c r="MIV33" s="107"/>
      <c r="MIW33" s="107"/>
      <c r="MIX33" s="107"/>
      <c r="MIY33" s="107"/>
      <c r="MIZ33" s="107"/>
      <c r="MJA33" s="107"/>
      <c r="MJB33" s="107"/>
      <c r="MJC33" s="107"/>
      <c r="MJD33" s="107"/>
      <c r="MJE33" s="107"/>
      <c r="MJF33" s="107"/>
      <c r="MJG33" s="107"/>
      <c r="MJH33" s="107"/>
      <c r="MJI33" s="107"/>
      <c r="MJJ33" s="107"/>
      <c r="MJK33" s="107"/>
      <c r="MJL33" s="107"/>
      <c r="MJM33" s="107"/>
      <c r="MJN33" s="107"/>
      <c r="MJO33" s="107"/>
      <c r="MJP33" s="107"/>
      <c r="MJQ33" s="107"/>
      <c r="MJR33" s="107"/>
      <c r="MJS33" s="107"/>
      <c r="MJT33" s="107"/>
      <c r="MJU33" s="107"/>
      <c r="MJV33" s="107"/>
      <c r="MJW33" s="107"/>
      <c r="MJX33" s="107"/>
      <c r="MJY33" s="107"/>
      <c r="MJZ33" s="107"/>
      <c r="MKA33" s="107"/>
      <c r="MKB33" s="107"/>
      <c r="MKC33" s="107"/>
      <c r="MKD33" s="107"/>
      <c r="MKE33" s="107"/>
      <c r="MKF33" s="107"/>
      <c r="MKG33" s="107"/>
      <c r="MKH33" s="107"/>
      <c r="MKI33" s="107"/>
      <c r="MKJ33" s="107"/>
      <c r="MKK33" s="107"/>
      <c r="MKL33" s="107"/>
      <c r="MKM33" s="107"/>
      <c r="MKN33" s="107"/>
      <c r="MKO33" s="107"/>
      <c r="MKP33" s="107"/>
      <c r="MKQ33" s="107"/>
      <c r="MKR33" s="107"/>
      <c r="MKS33" s="107"/>
      <c r="MKT33" s="107"/>
      <c r="MKU33" s="107"/>
      <c r="MKV33" s="107"/>
      <c r="MKW33" s="107"/>
      <c r="MKX33" s="107"/>
      <c r="MKY33" s="107"/>
      <c r="MKZ33" s="107"/>
      <c r="MLA33" s="107"/>
      <c r="MLB33" s="107"/>
      <c r="MLC33" s="107"/>
      <c r="MLD33" s="107"/>
      <c r="MLE33" s="107"/>
      <c r="MLF33" s="107"/>
      <c r="MLG33" s="107"/>
      <c r="MLH33" s="107"/>
      <c r="MLI33" s="107"/>
      <c r="MLJ33" s="107"/>
      <c r="MLK33" s="107"/>
      <c r="MLL33" s="107"/>
      <c r="MLM33" s="107"/>
      <c r="MLN33" s="107"/>
      <c r="MLO33" s="107"/>
      <c r="MLP33" s="107"/>
      <c r="MLQ33" s="107"/>
      <c r="MLR33" s="107"/>
      <c r="MLS33" s="107"/>
      <c r="MLT33" s="107"/>
      <c r="MLU33" s="107"/>
      <c r="MLV33" s="107"/>
      <c r="MLW33" s="107"/>
      <c r="MLX33" s="107"/>
      <c r="MLY33" s="107"/>
      <c r="MLZ33" s="107"/>
      <c r="MMA33" s="107"/>
      <c r="MMB33" s="107"/>
      <c r="MMC33" s="107"/>
      <c r="MMD33" s="107"/>
      <c r="MME33" s="107"/>
      <c r="MMF33" s="107"/>
      <c r="MMG33" s="107"/>
      <c r="MMH33" s="107"/>
      <c r="MMI33" s="107"/>
      <c r="MMJ33" s="107"/>
      <c r="MMK33" s="107"/>
      <c r="MML33" s="107"/>
      <c r="MMM33" s="107"/>
      <c r="MMN33" s="107"/>
      <c r="MMO33" s="107"/>
      <c r="MMP33" s="107"/>
      <c r="MMQ33" s="107"/>
      <c r="MMR33" s="107"/>
      <c r="MMS33" s="107"/>
      <c r="MMT33" s="107"/>
      <c r="MMU33" s="107"/>
      <c r="MMV33" s="107"/>
      <c r="MMW33" s="107"/>
      <c r="MMX33" s="107"/>
      <c r="MMY33" s="107"/>
      <c r="MMZ33" s="107"/>
      <c r="MNA33" s="107"/>
      <c r="MNB33" s="107"/>
      <c r="MNC33" s="107"/>
      <c r="MND33" s="107"/>
      <c r="MNE33" s="107"/>
      <c r="MNF33" s="107"/>
      <c r="MNG33" s="107"/>
      <c r="MNH33" s="107"/>
      <c r="MNI33" s="107"/>
      <c r="MNJ33" s="107"/>
      <c r="MNK33" s="107"/>
      <c r="MNL33" s="107"/>
      <c r="MNM33" s="107"/>
      <c r="MNN33" s="107"/>
      <c r="MNO33" s="107"/>
      <c r="MNP33" s="107"/>
      <c r="MNQ33" s="107"/>
      <c r="MNR33" s="107"/>
      <c r="MNS33" s="107"/>
      <c r="MNT33" s="107"/>
      <c r="MNU33" s="107"/>
      <c r="MNV33" s="107"/>
      <c r="MNW33" s="107"/>
      <c r="MNX33" s="107"/>
      <c r="MNY33" s="107"/>
      <c r="MNZ33" s="107"/>
      <c r="MOA33" s="107"/>
      <c r="MOB33" s="107"/>
      <c r="MOC33" s="107"/>
      <c r="MOD33" s="107"/>
      <c r="MOE33" s="107"/>
      <c r="MOF33" s="107"/>
      <c r="MOG33" s="107"/>
      <c r="MOH33" s="107"/>
      <c r="MOI33" s="107"/>
      <c r="MOJ33" s="107"/>
      <c r="MOK33" s="107"/>
      <c r="MOL33" s="107"/>
      <c r="MOM33" s="107"/>
      <c r="MON33" s="107"/>
      <c r="MOO33" s="107"/>
      <c r="MOP33" s="107"/>
      <c r="MOQ33" s="107"/>
      <c r="MOR33" s="107"/>
      <c r="MOS33" s="107"/>
      <c r="MOT33" s="107"/>
      <c r="MOU33" s="107"/>
      <c r="MOV33" s="107"/>
      <c r="MOW33" s="107"/>
      <c r="MOX33" s="107"/>
      <c r="MOY33" s="107"/>
      <c r="MOZ33" s="107"/>
      <c r="MPA33" s="107"/>
      <c r="MPB33" s="107"/>
      <c r="MPC33" s="107"/>
      <c r="MPD33" s="107"/>
      <c r="MPE33" s="107"/>
      <c r="MPF33" s="107"/>
      <c r="MPG33" s="107"/>
      <c r="MPH33" s="107"/>
      <c r="MPI33" s="107"/>
      <c r="MPJ33" s="107"/>
      <c r="MPK33" s="107"/>
      <c r="MPL33" s="107"/>
      <c r="MPM33" s="107"/>
      <c r="MPN33" s="107"/>
      <c r="MPO33" s="107"/>
      <c r="MPP33" s="107"/>
      <c r="MPQ33" s="107"/>
      <c r="MPR33" s="107"/>
      <c r="MPS33" s="107"/>
      <c r="MPT33" s="107"/>
      <c r="MPU33" s="107"/>
      <c r="MPV33" s="107"/>
      <c r="MPW33" s="107"/>
      <c r="MPX33" s="107"/>
      <c r="MPY33" s="107"/>
      <c r="MPZ33" s="107"/>
      <c r="MQA33" s="107"/>
      <c r="MQB33" s="107"/>
      <c r="MQC33" s="107"/>
      <c r="MQD33" s="107"/>
      <c r="MQE33" s="107"/>
      <c r="MQF33" s="107"/>
      <c r="MQG33" s="107"/>
      <c r="MQH33" s="107"/>
      <c r="MQI33" s="107"/>
      <c r="MQJ33" s="107"/>
      <c r="MQK33" s="107"/>
      <c r="MQL33" s="107"/>
      <c r="MQM33" s="107"/>
      <c r="MQN33" s="107"/>
      <c r="MQO33" s="107"/>
      <c r="MQP33" s="107"/>
      <c r="MQQ33" s="107"/>
      <c r="MQR33" s="107"/>
      <c r="MQS33" s="107"/>
      <c r="MQT33" s="107"/>
      <c r="MQU33" s="107"/>
      <c r="MQV33" s="107"/>
      <c r="MQW33" s="107"/>
      <c r="MQX33" s="107"/>
      <c r="MQY33" s="107"/>
      <c r="MQZ33" s="107"/>
      <c r="MRA33" s="107"/>
      <c r="MRB33" s="107"/>
      <c r="MRC33" s="107"/>
      <c r="MRD33" s="107"/>
      <c r="MRE33" s="107"/>
      <c r="MRF33" s="107"/>
      <c r="MRG33" s="107"/>
      <c r="MRH33" s="107"/>
      <c r="MRI33" s="107"/>
      <c r="MRJ33" s="107"/>
      <c r="MRK33" s="107"/>
      <c r="MRL33" s="107"/>
      <c r="MRM33" s="107"/>
      <c r="MRN33" s="107"/>
      <c r="MRO33" s="107"/>
      <c r="MRP33" s="107"/>
      <c r="MRQ33" s="107"/>
      <c r="MRR33" s="107"/>
      <c r="MRS33" s="107"/>
      <c r="MRT33" s="107"/>
      <c r="MRU33" s="107"/>
      <c r="MRV33" s="107"/>
      <c r="MRW33" s="107"/>
      <c r="MRX33" s="107"/>
      <c r="MRY33" s="107"/>
      <c r="MRZ33" s="107"/>
      <c r="MSA33" s="107"/>
      <c r="MSB33" s="107"/>
      <c r="MSC33" s="107"/>
      <c r="MSD33" s="107"/>
      <c r="MSE33" s="107"/>
      <c r="MSF33" s="107"/>
      <c r="MSG33" s="107"/>
      <c r="MSH33" s="107"/>
      <c r="MSI33" s="107"/>
      <c r="MSJ33" s="107"/>
      <c r="MSK33" s="107"/>
      <c r="MSL33" s="107"/>
      <c r="MSM33" s="107"/>
      <c r="MSN33" s="107"/>
      <c r="MSO33" s="107"/>
      <c r="MSP33" s="107"/>
      <c r="MSQ33" s="107"/>
      <c r="MSR33" s="107"/>
      <c r="MSS33" s="107"/>
      <c r="MST33" s="107"/>
      <c r="MSU33" s="107"/>
      <c r="MSV33" s="107"/>
      <c r="MSW33" s="107"/>
      <c r="MSX33" s="107"/>
      <c r="MSY33" s="107"/>
      <c r="MSZ33" s="107"/>
      <c r="MTA33" s="107"/>
      <c r="MTB33" s="107"/>
      <c r="MTC33" s="107"/>
      <c r="MTD33" s="107"/>
      <c r="MTE33" s="107"/>
      <c r="MTF33" s="107"/>
      <c r="MTG33" s="107"/>
      <c r="MTH33" s="107"/>
      <c r="MTI33" s="107"/>
      <c r="MTJ33" s="107"/>
      <c r="MTK33" s="107"/>
      <c r="MTL33" s="107"/>
      <c r="MTM33" s="107"/>
      <c r="MTN33" s="107"/>
      <c r="MTO33" s="107"/>
      <c r="MTP33" s="107"/>
      <c r="MTQ33" s="107"/>
      <c r="MTR33" s="107"/>
      <c r="MTS33" s="107"/>
      <c r="MTT33" s="107"/>
      <c r="MTU33" s="107"/>
      <c r="MTV33" s="107"/>
      <c r="MTW33" s="107"/>
      <c r="MTX33" s="107"/>
      <c r="MTY33" s="107"/>
      <c r="MTZ33" s="107"/>
      <c r="MUA33" s="107"/>
      <c r="MUB33" s="107"/>
      <c r="MUC33" s="107"/>
      <c r="MUD33" s="107"/>
      <c r="MUE33" s="107"/>
      <c r="MUF33" s="107"/>
      <c r="MUG33" s="107"/>
      <c r="MUH33" s="107"/>
      <c r="MUI33" s="107"/>
      <c r="MUJ33" s="107"/>
      <c r="MUK33" s="107"/>
      <c r="MUL33" s="107"/>
      <c r="MUM33" s="107"/>
      <c r="MUN33" s="107"/>
      <c r="MUO33" s="107"/>
      <c r="MUP33" s="107"/>
      <c r="MUQ33" s="107"/>
      <c r="MUR33" s="107"/>
      <c r="MUS33" s="107"/>
      <c r="MUT33" s="107"/>
      <c r="MUU33" s="107"/>
      <c r="MUV33" s="107"/>
      <c r="MUW33" s="107"/>
      <c r="MUX33" s="107"/>
      <c r="MUY33" s="107"/>
      <c r="MUZ33" s="107"/>
      <c r="MVA33" s="107"/>
      <c r="MVB33" s="107"/>
      <c r="MVC33" s="107"/>
      <c r="MVD33" s="107"/>
      <c r="MVE33" s="107"/>
      <c r="MVF33" s="107"/>
      <c r="MVG33" s="107"/>
      <c r="MVH33" s="107"/>
      <c r="MVI33" s="107"/>
      <c r="MVJ33" s="107"/>
      <c r="MVK33" s="107"/>
      <c r="MVL33" s="107"/>
      <c r="MVM33" s="107"/>
      <c r="MVN33" s="107"/>
      <c r="MVO33" s="107"/>
      <c r="MVP33" s="107"/>
      <c r="MVQ33" s="107"/>
      <c r="MVR33" s="107"/>
      <c r="MVS33" s="107"/>
      <c r="MVT33" s="107"/>
      <c r="MVU33" s="107"/>
      <c r="MVV33" s="107"/>
      <c r="MVW33" s="107"/>
      <c r="MVX33" s="107"/>
      <c r="MVY33" s="107"/>
      <c r="MVZ33" s="107"/>
      <c r="MWA33" s="107"/>
      <c r="MWB33" s="107"/>
      <c r="MWC33" s="107"/>
      <c r="MWD33" s="107"/>
      <c r="MWE33" s="107"/>
      <c r="MWF33" s="107"/>
      <c r="MWG33" s="107"/>
      <c r="MWH33" s="107"/>
      <c r="MWI33" s="107"/>
      <c r="MWJ33" s="107"/>
      <c r="MWK33" s="107"/>
      <c r="MWL33" s="107"/>
      <c r="MWM33" s="107"/>
      <c r="MWN33" s="107"/>
      <c r="MWO33" s="107"/>
      <c r="MWP33" s="107"/>
      <c r="MWQ33" s="107"/>
      <c r="MWR33" s="107"/>
      <c r="MWS33" s="107"/>
      <c r="MWT33" s="107"/>
      <c r="MWU33" s="107"/>
      <c r="MWV33" s="107"/>
      <c r="MWW33" s="107"/>
      <c r="MWX33" s="107"/>
      <c r="MWY33" s="107"/>
      <c r="MWZ33" s="107"/>
      <c r="MXA33" s="107"/>
      <c r="MXB33" s="107"/>
      <c r="MXC33" s="107"/>
      <c r="MXD33" s="107"/>
      <c r="MXE33" s="107"/>
      <c r="MXF33" s="107"/>
      <c r="MXG33" s="107"/>
      <c r="MXH33" s="107"/>
      <c r="MXI33" s="107"/>
      <c r="MXJ33" s="107"/>
      <c r="MXK33" s="107"/>
      <c r="MXL33" s="107"/>
      <c r="MXM33" s="107"/>
      <c r="MXN33" s="107"/>
      <c r="MXO33" s="107"/>
      <c r="MXP33" s="107"/>
      <c r="MXQ33" s="107"/>
      <c r="MXR33" s="107"/>
      <c r="MXS33" s="107"/>
      <c r="MXT33" s="107"/>
      <c r="MXU33" s="107"/>
      <c r="MXV33" s="107"/>
      <c r="MXW33" s="107"/>
      <c r="MXX33" s="107"/>
      <c r="MXY33" s="107"/>
      <c r="MXZ33" s="107"/>
      <c r="MYA33" s="107"/>
      <c r="MYB33" s="107"/>
      <c r="MYC33" s="107"/>
      <c r="MYD33" s="107"/>
      <c r="MYE33" s="107"/>
      <c r="MYF33" s="107"/>
      <c r="MYG33" s="107"/>
      <c r="MYH33" s="107"/>
      <c r="MYI33" s="107"/>
      <c r="MYJ33" s="107"/>
      <c r="MYK33" s="107"/>
      <c r="MYL33" s="107"/>
      <c r="MYM33" s="107"/>
      <c r="MYN33" s="107"/>
      <c r="MYO33" s="107"/>
      <c r="MYP33" s="107"/>
      <c r="MYQ33" s="107"/>
      <c r="MYR33" s="107"/>
      <c r="MYS33" s="107"/>
      <c r="MYT33" s="107"/>
      <c r="MYU33" s="107"/>
      <c r="MYV33" s="107"/>
      <c r="MYW33" s="107"/>
      <c r="MYX33" s="107"/>
      <c r="MYY33" s="107"/>
      <c r="MYZ33" s="107"/>
      <c r="MZA33" s="107"/>
      <c r="MZB33" s="107"/>
      <c r="MZC33" s="107"/>
      <c r="MZD33" s="107"/>
      <c r="MZE33" s="107"/>
      <c r="MZF33" s="107"/>
      <c r="MZG33" s="107"/>
      <c r="MZH33" s="107"/>
      <c r="MZI33" s="107"/>
      <c r="MZJ33" s="107"/>
      <c r="MZK33" s="107"/>
      <c r="MZL33" s="107"/>
      <c r="MZM33" s="107"/>
      <c r="MZN33" s="107"/>
      <c r="MZO33" s="107"/>
      <c r="MZP33" s="107"/>
      <c r="MZQ33" s="107"/>
      <c r="MZR33" s="107"/>
      <c r="MZS33" s="107"/>
      <c r="MZT33" s="107"/>
      <c r="MZU33" s="107"/>
      <c r="MZV33" s="107"/>
      <c r="MZW33" s="107"/>
      <c r="MZX33" s="107"/>
      <c r="MZY33" s="107"/>
      <c r="MZZ33" s="107"/>
      <c r="NAA33" s="107"/>
      <c r="NAB33" s="107"/>
      <c r="NAC33" s="107"/>
      <c r="NAD33" s="107"/>
      <c r="NAE33" s="107"/>
      <c r="NAF33" s="107"/>
      <c r="NAG33" s="107"/>
      <c r="NAH33" s="107"/>
      <c r="NAI33" s="107"/>
      <c r="NAJ33" s="107"/>
      <c r="NAK33" s="107"/>
      <c r="NAL33" s="107"/>
      <c r="NAM33" s="107"/>
      <c r="NAN33" s="107"/>
      <c r="NAO33" s="107"/>
      <c r="NAP33" s="107"/>
      <c r="NAQ33" s="107"/>
      <c r="NAR33" s="107"/>
      <c r="NAS33" s="107"/>
      <c r="NAT33" s="107"/>
      <c r="NAU33" s="107"/>
      <c r="NAV33" s="107"/>
      <c r="NAW33" s="107"/>
      <c r="NAX33" s="107"/>
      <c r="NAY33" s="107"/>
      <c r="NAZ33" s="107"/>
      <c r="NBA33" s="107"/>
      <c r="NBB33" s="107"/>
      <c r="NBC33" s="107"/>
      <c r="NBD33" s="107"/>
      <c r="NBE33" s="107"/>
      <c r="NBF33" s="107"/>
      <c r="NBG33" s="107"/>
      <c r="NBH33" s="107"/>
      <c r="NBI33" s="107"/>
      <c r="NBJ33" s="107"/>
      <c r="NBK33" s="107"/>
      <c r="NBL33" s="107"/>
      <c r="NBM33" s="107"/>
      <c r="NBN33" s="107"/>
      <c r="NBO33" s="107"/>
      <c r="NBP33" s="107"/>
      <c r="NBQ33" s="107"/>
      <c r="NBR33" s="107"/>
      <c r="NBS33" s="107"/>
      <c r="NBT33" s="107"/>
      <c r="NBU33" s="107"/>
      <c r="NBV33" s="107"/>
      <c r="NBW33" s="107"/>
      <c r="NBX33" s="107"/>
      <c r="NBY33" s="107"/>
      <c r="NBZ33" s="107"/>
      <c r="NCA33" s="107"/>
      <c r="NCB33" s="107"/>
      <c r="NCC33" s="107"/>
      <c r="NCD33" s="107"/>
      <c r="NCE33" s="107"/>
      <c r="NCF33" s="107"/>
      <c r="NCG33" s="107"/>
      <c r="NCH33" s="107"/>
      <c r="NCI33" s="107"/>
      <c r="NCJ33" s="107"/>
      <c r="NCK33" s="107"/>
      <c r="NCL33" s="107"/>
      <c r="NCM33" s="107"/>
      <c r="NCN33" s="107"/>
      <c r="NCO33" s="107"/>
      <c r="NCP33" s="107"/>
      <c r="NCQ33" s="107"/>
      <c r="NCR33" s="107"/>
      <c r="NCS33" s="107"/>
      <c r="NCT33" s="107"/>
      <c r="NCU33" s="107"/>
      <c r="NCV33" s="107"/>
      <c r="NCW33" s="107"/>
      <c r="NCX33" s="107"/>
      <c r="NCY33" s="107"/>
      <c r="NCZ33" s="107"/>
      <c r="NDA33" s="107"/>
      <c r="NDB33" s="107"/>
      <c r="NDC33" s="107"/>
      <c r="NDD33" s="107"/>
      <c r="NDE33" s="107"/>
      <c r="NDF33" s="107"/>
      <c r="NDG33" s="107"/>
      <c r="NDH33" s="107"/>
      <c r="NDI33" s="107"/>
      <c r="NDJ33" s="107"/>
      <c r="NDK33" s="107"/>
      <c r="NDL33" s="107"/>
      <c r="NDM33" s="107"/>
      <c r="NDN33" s="107"/>
      <c r="NDO33" s="107"/>
      <c r="NDP33" s="107"/>
      <c r="NDQ33" s="107"/>
      <c r="NDR33" s="107"/>
      <c r="NDS33" s="107"/>
      <c r="NDT33" s="107"/>
      <c r="NDU33" s="107"/>
      <c r="NDV33" s="107"/>
      <c r="NDW33" s="107"/>
      <c r="NDX33" s="107"/>
      <c r="NDY33" s="107"/>
      <c r="NDZ33" s="107"/>
      <c r="NEA33" s="107"/>
      <c r="NEB33" s="107"/>
      <c r="NEC33" s="107"/>
      <c r="NED33" s="107"/>
      <c r="NEE33" s="107"/>
      <c r="NEF33" s="107"/>
      <c r="NEG33" s="107"/>
      <c r="NEH33" s="107"/>
      <c r="NEI33" s="107"/>
      <c r="NEJ33" s="107"/>
      <c r="NEK33" s="107"/>
      <c r="NEL33" s="107"/>
      <c r="NEM33" s="107"/>
      <c r="NEN33" s="107"/>
      <c r="NEO33" s="107"/>
      <c r="NEP33" s="107"/>
      <c r="NEQ33" s="107"/>
      <c r="NER33" s="107"/>
      <c r="NES33" s="107"/>
      <c r="NET33" s="107"/>
      <c r="NEU33" s="107"/>
      <c r="NEV33" s="107"/>
      <c r="NEW33" s="107"/>
      <c r="NEX33" s="107"/>
      <c r="NEY33" s="107"/>
      <c r="NEZ33" s="107"/>
      <c r="NFA33" s="107"/>
      <c r="NFB33" s="107"/>
      <c r="NFC33" s="107"/>
      <c r="NFD33" s="107"/>
      <c r="NFE33" s="107"/>
      <c r="NFF33" s="107"/>
      <c r="NFG33" s="107"/>
      <c r="NFH33" s="107"/>
      <c r="NFI33" s="107"/>
      <c r="NFJ33" s="107"/>
      <c r="NFK33" s="107"/>
      <c r="NFL33" s="107"/>
      <c r="NFM33" s="107"/>
      <c r="NFN33" s="107"/>
      <c r="NFO33" s="107"/>
      <c r="NFP33" s="107"/>
      <c r="NFQ33" s="107"/>
      <c r="NFR33" s="107"/>
      <c r="NFS33" s="107"/>
      <c r="NFT33" s="107"/>
      <c r="NFU33" s="107"/>
      <c r="NFV33" s="107"/>
      <c r="NFW33" s="107"/>
      <c r="NFX33" s="107"/>
      <c r="NFY33" s="107"/>
      <c r="NFZ33" s="107"/>
      <c r="NGA33" s="107"/>
      <c r="NGB33" s="107"/>
      <c r="NGC33" s="107"/>
      <c r="NGD33" s="107"/>
      <c r="NGE33" s="107"/>
      <c r="NGF33" s="107"/>
      <c r="NGG33" s="107"/>
      <c r="NGH33" s="107"/>
      <c r="NGI33" s="107"/>
      <c r="NGJ33" s="107"/>
      <c r="NGK33" s="107"/>
      <c r="NGL33" s="107"/>
      <c r="NGM33" s="107"/>
      <c r="NGN33" s="107"/>
      <c r="NGO33" s="107"/>
      <c r="NGP33" s="107"/>
      <c r="NGQ33" s="107"/>
      <c r="NGR33" s="107"/>
      <c r="NGS33" s="107"/>
      <c r="NGT33" s="107"/>
      <c r="NGU33" s="107"/>
      <c r="NGV33" s="107"/>
      <c r="NGW33" s="107"/>
      <c r="NGX33" s="107"/>
      <c r="NGY33" s="107"/>
      <c r="NGZ33" s="107"/>
      <c r="NHA33" s="107"/>
      <c r="NHB33" s="107"/>
      <c r="NHC33" s="107"/>
      <c r="NHD33" s="107"/>
      <c r="NHE33" s="107"/>
      <c r="NHF33" s="107"/>
      <c r="NHG33" s="107"/>
      <c r="NHH33" s="107"/>
      <c r="NHI33" s="107"/>
      <c r="NHJ33" s="107"/>
      <c r="NHK33" s="107"/>
      <c r="NHL33" s="107"/>
      <c r="NHM33" s="107"/>
      <c r="NHN33" s="107"/>
      <c r="NHO33" s="107"/>
      <c r="NHP33" s="107"/>
      <c r="NHQ33" s="107"/>
      <c r="NHR33" s="107"/>
      <c r="NHS33" s="107"/>
      <c r="NHT33" s="107"/>
      <c r="NHU33" s="107"/>
      <c r="NHV33" s="107"/>
      <c r="NHW33" s="107"/>
      <c r="NHX33" s="107"/>
      <c r="NHY33" s="107"/>
      <c r="NHZ33" s="107"/>
      <c r="NIA33" s="107"/>
      <c r="NIB33" s="107"/>
      <c r="NIC33" s="107"/>
      <c r="NID33" s="107"/>
      <c r="NIE33" s="107"/>
      <c r="NIF33" s="107"/>
      <c r="NIG33" s="107"/>
      <c r="NIH33" s="107"/>
      <c r="NII33" s="107"/>
      <c r="NIJ33" s="107"/>
      <c r="NIK33" s="107"/>
      <c r="NIL33" s="107"/>
      <c r="NIM33" s="107"/>
      <c r="NIN33" s="107"/>
      <c r="NIO33" s="107"/>
      <c r="NIP33" s="107"/>
      <c r="NIQ33" s="107"/>
      <c r="NIR33" s="107"/>
      <c r="NIS33" s="107"/>
      <c r="NIT33" s="107"/>
      <c r="NIU33" s="107"/>
      <c r="NIV33" s="107"/>
      <c r="NIW33" s="107"/>
      <c r="NIX33" s="107"/>
      <c r="NIY33" s="107"/>
      <c r="NIZ33" s="107"/>
      <c r="NJA33" s="107"/>
      <c r="NJB33" s="107"/>
      <c r="NJC33" s="107"/>
      <c r="NJD33" s="107"/>
      <c r="NJE33" s="107"/>
      <c r="NJF33" s="107"/>
      <c r="NJG33" s="107"/>
      <c r="NJH33" s="107"/>
      <c r="NJI33" s="107"/>
      <c r="NJJ33" s="107"/>
      <c r="NJK33" s="107"/>
      <c r="NJL33" s="107"/>
      <c r="NJM33" s="107"/>
      <c r="NJN33" s="107"/>
      <c r="NJO33" s="107"/>
      <c r="NJP33" s="107"/>
      <c r="NJQ33" s="107"/>
      <c r="NJR33" s="107"/>
      <c r="NJS33" s="107"/>
      <c r="NJT33" s="107"/>
      <c r="NJU33" s="107"/>
      <c r="NJV33" s="107"/>
      <c r="NJW33" s="107"/>
      <c r="NJX33" s="107"/>
      <c r="NJY33" s="107"/>
      <c r="NJZ33" s="107"/>
      <c r="NKA33" s="107"/>
      <c r="NKB33" s="107"/>
      <c r="NKC33" s="107"/>
      <c r="NKD33" s="107"/>
      <c r="NKE33" s="107"/>
      <c r="NKF33" s="107"/>
      <c r="NKG33" s="107"/>
      <c r="NKH33" s="107"/>
      <c r="NKI33" s="107"/>
      <c r="NKJ33" s="107"/>
      <c r="NKK33" s="107"/>
      <c r="NKL33" s="107"/>
      <c r="NKM33" s="107"/>
      <c r="NKN33" s="107"/>
      <c r="NKO33" s="107"/>
      <c r="NKP33" s="107"/>
      <c r="NKQ33" s="107"/>
      <c r="NKR33" s="107"/>
      <c r="NKS33" s="107"/>
      <c r="NKT33" s="107"/>
      <c r="NKU33" s="107"/>
      <c r="NKV33" s="107"/>
      <c r="NKW33" s="107"/>
      <c r="NKX33" s="107"/>
      <c r="NKY33" s="107"/>
      <c r="NKZ33" s="107"/>
      <c r="NLA33" s="107"/>
      <c r="NLB33" s="107"/>
      <c r="NLC33" s="107"/>
      <c r="NLD33" s="107"/>
      <c r="NLE33" s="107"/>
      <c r="NLF33" s="107"/>
      <c r="NLG33" s="107"/>
      <c r="NLH33" s="107"/>
      <c r="NLI33" s="107"/>
      <c r="NLJ33" s="107"/>
      <c r="NLK33" s="107"/>
      <c r="NLL33" s="107"/>
      <c r="NLM33" s="107"/>
      <c r="NLN33" s="107"/>
      <c r="NLO33" s="107"/>
      <c r="NLP33" s="107"/>
      <c r="NLQ33" s="107"/>
      <c r="NLR33" s="107"/>
      <c r="NLS33" s="107"/>
      <c r="NLT33" s="107"/>
      <c r="NLU33" s="107"/>
      <c r="NLV33" s="107"/>
      <c r="NLW33" s="107"/>
      <c r="NLX33" s="107"/>
      <c r="NLY33" s="107"/>
      <c r="NLZ33" s="107"/>
      <c r="NMA33" s="107"/>
      <c r="NMB33" s="107"/>
      <c r="NMC33" s="107"/>
      <c r="NMD33" s="107"/>
      <c r="NME33" s="107"/>
      <c r="NMF33" s="107"/>
      <c r="NMG33" s="107"/>
      <c r="NMH33" s="107"/>
      <c r="NMI33" s="107"/>
      <c r="NMJ33" s="107"/>
      <c r="NMK33" s="107"/>
      <c r="NML33" s="107"/>
      <c r="NMM33" s="107"/>
      <c r="NMN33" s="107"/>
      <c r="NMO33" s="107"/>
      <c r="NMP33" s="107"/>
      <c r="NMQ33" s="107"/>
      <c r="NMR33" s="107"/>
      <c r="NMS33" s="107"/>
      <c r="NMT33" s="107"/>
      <c r="NMU33" s="107"/>
      <c r="NMV33" s="107"/>
      <c r="NMW33" s="107"/>
      <c r="NMX33" s="107"/>
      <c r="NMY33" s="107"/>
      <c r="NMZ33" s="107"/>
      <c r="NNA33" s="107"/>
      <c r="NNB33" s="107"/>
      <c r="NNC33" s="107"/>
      <c r="NND33" s="107"/>
      <c r="NNE33" s="107"/>
      <c r="NNF33" s="107"/>
      <c r="NNG33" s="107"/>
      <c r="NNH33" s="107"/>
      <c r="NNI33" s="107"/>
      <c r="NNJ33" s="107"/>
      <c r="NNK33" s="107"/>
      <c r="NNL33" s="107"/>
      <c r="NNM33" s="107"/>
      <c r="NNN33" s="107"/>
      <c r="NNO33" s="107"/>
      <c r="NNP33" s="107"/>
      <c r="NNQ33" s="107"/>
      <c r="NNR33" s="107"/>
      <c r="NNS33" s="107"/>
      <c r="NNT33" s="107"/>
      <c r="NNU33" s="107"/>
      <c r="NNV33" s="107"/>
      <c r="NNW33" s="107"/>
      <c r="NNX33" s="107"/>
      <c r="NNY33" s="107"/>
      <c r="NNZ33" s="107"/>
      <c r="NOA33" s="107"/>
      <c r="NOB33" s="107"/>
      <c r="NOC33" s="107"/>
      <c r="NOD33" s="107"/>
      <c r="NOE33" s="107"/>
      <c r="NOF33" s="107"/>
      <c r="NOG33" s="107"/>
      <c r="NOH33" s="107"/>
      <c r="NOI33" s="107"/>
      <c r="NOJ33" s="107"/>
      <c r="NOK33" s="107"/>
      <c r="NOL33" s="107"/>
      <c r="NOM33" s="107"/>
      <c r="NON33" s="107"/>
      <c r="NOO33" s="107"/>
      <c r="NOP33" s="107"/>
      <c r="NOQ33" s="107"/>
      <c r="NOR33" s="107"/>
      <c r="NOS33" s="107"/>
      <c r="NOT33" s="107"/>
      <c r="NOU33" s="107"/>
      <c r="NOV33" s="107"/>
      <c r="NOW33" s="107"/>
      <c r="NOX33" s="107"/>
      <c r="NOY33" s="107"/>
      <c r="NOZ33" s="107"/>
      <c r="NPA33" s="107"/>
      <c r="NPB33" s="107"/>
      <c r="NPC33" s="107"/>
      <c r="NPD33" s="107"/>
      <c r="NPE33" s="107"/>
      <c r="NPF33" s="107"/>
      <c r="NPG33" s="107"/>
      <c r="NPH33" s="107"/>
      <c r="NPI33" s="107"/>
      <c r="NPJ33" s="107"/>
      <c r="NPK33" s="107"/>
      <c r="NPL33" s="107"/>
      <c r="NPM33" s="107"/>
      <c r="NPN33" s="107"/>
      <c r="NPO33" s="107"/>
      <c r="NPP33" s="107"/>
      <c r="NPQ33" s="107"/>
      <c r="NPR33" s="107"/>
      <c r="NPS33" s="107"/>
      <c r="NPT33" s="107"/>
      <c r="NPU33" s="107"/>
      <c r="NPV33" s="107"/>
      <c r="NPW33" s="107"/>
      <c r="NPX33" s="107"/>
      <c r="NPY33" s="107"/>
      <c r="NPZ33" s="107"/>
      <c r="NQA33" s="107"/>
      <c r="NQB33" s="107"/>
      <c r="NQC33" s="107"/>
      <c r="NQD33" s="107"/>
      <c r="NQE33" s="107"/>
      <c r="NQF33" s="107"/>
      <c r="NQG33" s="107"/>
      <c r="NQH33" s="107"/>
      <c r="NQI33" s="107"/>
      <c r="NQJ33" s="107"/>
      <c r="NQK33" s="107"/>
      <c r="NQL33" s="107"/>
      <c r="NQM33" s="107"/>
      <c r="NQN33" s="107"/>
      <c r="NQO33" s="107"/>
      <c r="NQP33" s="107"/>
      <c r="NQQ33" s="107"/>
      <c r="NQR33" s="107"/>
      <c r="NQS33" s="107"/>
      <c r="NQT33" s="107"/>
      <c r="NQU33" s="107"/>
      <c r="NQV33" s="107"/>
      <c r="NQW33" s="107"/>
      <c r="NQX33" s="107"/>
      <c r="NQY33" s="107"/>
      <c r="NQZ33" s="107"/>
      <c r="NRA33" s="107"/>
      <c r="NRB33" s="107"/>
      <c r="NRC33" s="107"/>
      <c r="NRD33" s="107"/>
      <c r="NRE33" s="107"/>
      <c r="NRF33" s="107"/>
      <c r="NRG33" s="107"/>
      <c r="NRH33" s="107"/>
      <c r="NRI33" s="107"/>
      <c r="NRJ33" s="107"/>
      <c r="NRK33" s="107"/>
      <c r="NRL33" s="107"/>
      <c r="NRM33" s="107"/>
      <c r="NRN33" s="107"/>
      <c r="NRO33" s="107"/>
      <c r="NRP33" s="107"/>
      <c r="NRQ33" s="107"/>
      <c r="NRR33" s="107"/>
      <c r="NRS33" s="107"/>
      <c r="NRT33" s="107"/>
      <c r="NRU33" s="107"/>
      <c r="NRV33" s="107"/>
      <c r="NRW33" s="107"/>
      <c r="NRX33" s="107"/>
      <c r="NRY33" s="107"/>
      <c r="NRZ33" s="107"/>
      <c r="NSA33" s="107"/>
      <c r="NSB33" s="107"/>
      <c r="NSC33" s="107"/>
      <c r="NSD33" s="107"/>
      <c r="NSE33" s="107"/>
      <c r="NSF33" s="107"/>
      <c r="NSG33" s="107"/>
      <c r="NSH33" s="107"/>
      <c r="NSI33" s="107"/>
      <c r="NSJ33" s="107"/>
      <c r="NSK33" s="107"/>
      <c r="NSL33" s="107"/>
      <c r="NSM33" s="107"/>
      <c r="NSN33" s="107"/>
      <c r="NSO33" s="107"/>
      <c r="NSP33" s="107"/>
      <c r="NSQ33" s="107"/>
      <c r="NSR33" s="107"/>
      <c r="NSS33" s="107"/>
      <c r="NST33" s="107"/>
      <c r="NSU33" s="107"/>
      <c r="NSV33" s="107"/>
      <c r="NSW33" s="107"/>
      <c r="NSX33" s="107"/>
      <c r="NSY33" s="107"/>
      <c r="NSZ33" s="107"/>
      <c r="NTA33" s="107"/>
      <c r="NTB33" s="107"/>
      <c r="NTC33" s="107"/>
      <c r="NTD33" s="107"/>
      <c r="NTE33" s="107"/>
      <c r="NTF33" s="107"/>
      <c r="NTG33" s="107"/>
      <c r="NTH33" s="107"/>
      <c r="NTI33" s="107"/>
      <c r="NTJ33" s="107"/>
      <c r="NTK33" s="107"/>
      <c r="NTL33" s="107"/>
      <c r="NTM33" s="107"/>
      <c r="NTN33" s="107"/>
      <c r="NTO33" s="107"/>
      <c r="NTP33" s="107"/>
      <c r="NTQ33" s="107"/>
      <c r="NTR33" s="107"/>
      <c r="NTS33" s="107"/>
      <c r="NTT33" s="107"/>
      <c r="NTU33" s="107"/>
      <c r="NTV33" s="107"/>
      <c r="NTW33" s="107"/>
      <c r="NTX33" s="107"/>
      <c r="NTY33" s="107"/>
      <c r="NTZ33" s="107"/>
      <c r="NUA33" s="107"/>
      <c r="NUB33" s="107"/>
      <c r="NUC33" s="107"/>
      <c r="NUD33" s="107"/>
      <c r="NUE33" s="107"/>
      <c r="NUF33" s="107"/>
      <c r="NUG33" s="107"/>
      <c r="NUH33" s="107"/>
      <c r="NUI33" s="107"/>
      <c r="NUJ33" s="107"/>
      <c r="NUK33" s="107"/>
      <c r="NUL33" s="107"/>
      <c r="NUM33" s="107"/>
      <c r="NUN33" s="107"/>
      <c r="NUO33" s="107"/>
      <c r="NUP33" s="107"/>
      <c r="NUQ33" s="107"/>
      <c r="NUR33" s="107"/>
      <c r="NUS33" s="107"/>
      <c r="NUT33" s="107"/>
      <c r="NUU33" s="107"/>
      <c r="NUV33" s="107"/>
      <c r="NUW33" s="107"/>
      <c r="NUX33" s="107"/>
      <c r="NUY33" s="107"/>
      <c r="NUZ33" s="107"/>
      <c r="NVA33" s="107"/>
      <c r="NVB33" s="107"/>
      <c r="NVC33" s="107"/>
      <c r="NVD33" s="107"/>
      <c r="NVE33" s="107"/>
      <c r="NVF33" s="107"/>
      <c r="NVG33" s="107"/>
      <c r="NVH33" s="107"/>
      <c r="NVI33" s="107"/>
      <c r="NVJ33" s="107"/>
      <c r="NVK33" s="107"/>
      <c r="NVL33" s="107"/>
      <c r="NVM33" s="107"/>
      <c r="NVN33" s="107"/>
      <c r="NVO33" s="107"/>
      <c r="NVP33" s="107"/>
      <c r="NVQ33" s="107"/>
      <c r="NVR33" s="107"/>
      <c r="NVS33" s="107"/>
      <c r="NVT33" s="107"/>
      <c r="NVU33" s="107"/>
      <c r="NVV33" s="107"/>
      <c r="NVW33" s="107"/>
      <c r="NVX33" s="107"/>
      <c r="NVY33" s="107"/>
      <c r="NVZ33" s="107"/>
      <c r="NWA33" s="107"/>
      <c r="NWB33" s="107"/>
      <c r="NWC33" s="107"/>
      <c r="NWD33" s="107"/>
      <c r="NWE33" s="107"/>
      <c r="NWF33" s="107"/>
      <c r="NWG33" s="107"/>
      <c r="NWH33" s="107"/>
      <c r="NWI33" s="107"/>
      <c r="NWJ33" s="107"/>
      <c r="NWK33" s="107"/>
      <c r="NWL33" s="107"/>
      <c r="NWM33" s="107"/>
      <c r="NWN33" s="107"/>
      <c r="NWO33" s="107"/>
      <c r="NWP33" s="107"/>
      <c r="NWQ33" s="107"/>
      <c r="NWR33" s="107"/>
      <c r="NWS33" s="107"/>
      <c r="NWT33" s="107"/>
      <c r="NWU33" s="107"/>
      <c r="NWV33" s="107"/>
      <c r="NWW33" s="107"/>
      <c r="NWX33" s="107"/>
      <c r="NWY33" s="107"/>
      <c r="NWZ33" s="107"/>
      <c r="NXA33" s="107"/>
      <c r="NXB33" s="107"/>
      <c r="NXC33" s="107"/>
      <c r="NXD33" s="107"/>
      <c r="NXE33" s="107"/>
      <c r="NXF33" s="107"/>
      <c r="NXG33" s="107"/>
      <c r="NXH33" s="107"/>
      <c r="NXI33" s="107"/>
      <c r="NXJ33" s="107"/>
      <c r="NXK33" s="107"/>
      <c r="NXL33" s="107"/>
      <c r="NXM33" s="107"/>
      <c r="NXN33" s="107"/>
      <c r="NXO33" s="107"/>
      <c r="NXP33" s="107"/>
      <c r="NXQ33" s="107"/>
      <c r="NXR33" s="107"/>
      <c r="NXS33" s="107"/>
      <c r="NXT33" s="107"/>
      <c r="NXU33" s="107"/>
      <c r="NXV33" s="107"/>
      <c r="NXW33" s="107"/>
      <c r="NXX33" s="107"/>
      <c r="NXY33" s="107"/>
      <c r="NXZ33" s="107"/>
      <c r="NYA33" s="107"/>
      <c r="NYB33" s="107"/>
      <c r="NYC33" s="107"/>
      <c r="NYD33" s="107"/>
      <c r="NYE33" s="107"/>
      <c r="NYF33" s="107"/>
      <c r="NYG33" s="107"/>
      <c r="NYH33" s="107"/>
      <c r="NYI33" s="107"/>
      <c r="NYJ33" s="107"/>
      <c r="NYK33" s="107"/>
      <c r="NYL33" s="107"/>
      <c r="NYM33" s="107"/>
      <c r="NYN33" s="107"/>
      <c r="NYO33" s="107"/>
      <c r="NYP33" s="107"/>
      <c r="NYQ33" s="107"/>
      <c r="NYR33" s="107"/>
      <c r="NYS33" s="107"/>
      <c r="NYT33" s="107"/>
      <c r="NYU33" s="107"/>
      <c r="NYV33" s="107"/>
      <c r="NYW33" s="107"/>
      <c r="NYX33" s="107"/>
      <c r="NYY33" s="107"/>
      <c r="NYZ33" s="107"/>
      <c r="NZA33" s="107"/>
      <c r="NZB33" s="107"/>
      <c r="NZC33" s="107"/>
      <c r="NZD33" s="107"/>
      <c r="NZE33" s="107"/>
      <c r="NZF33" s="107"/>
      <c r="NZG33" s="107"/>
      <c r="NZH33" s="107"/>
      <c r="NZI33" s="107"/>
      <c r="NZJ33" s="107"/>
      <c r="NZK33" s="107"/>
      <c r="NZL33" s="107"/>
      <c r="NZM33" s="107"/>
      <c r="NZN33" s="107"/>
      <c r="NZO33" s="107"/>
      <c r="NZP33" s="107"/>
      <c r="NZQ33" s="107"/>
      <c r="NZR33" s="107"/>
      <c r="NZS33" s="107"/>
      <c r="NZT33" s="107"/>
      <c r="NZU33" s="107"/>
      <c r="NZV33" s="107"/>
      <c r="NZW33" s="107"/>
      <c r="NZX33" s="107"/>
      <c r="NZY33" s="107"/>
      <c r="NZZ33" s="107"/>
      <c r="OAA33" s="107"/>
      <c r="OAB33" s="107"/>
      <c r="OAC33" s="107"/>
      <c r="OAD33" s="107"/>
      <c r="OAE33" s="107"/>
      <c r="OAF33" s="107"/>
      <c r="OAG33" s="107"/>
      <c r="OAH33" s="107"/>
      <c r="OAI33" s="107"/>
      <c r="OAJ33" s="107"/>
      <c r="OAK33" s="107"/>
      <c r="OAL33" s="107"/>
      <c r="OAM33" s="107"/>
      <c r="OAN33" s="107"/>
      <c r="OAO33" s="107"/>
      <c r="OAP33" s="107"/>
      <c r="OAQ33" s="107"/>
      <c r="OAR33" s="107"/>
      <c r="OAS33" s="107"/>
      <c r="OAT33" s="107"/>
      <c r="OAU33" s="107"/>
      <c r="OAV33" s="107"/>
      <c r="OAW33" s="107"/>
      <c r="OAX33" s="107"/>
      <c r="OAY33" s="107"/>
      <c r="OAZ33" s="107"/>
      <c r="OBA33" s="107"/>
      <c r="OBB33" s="107"/>
      <c r="OBC33" s="107"/>
      <c r="OBD33" s="107"/>
      <c r="OBE33" s="107"/>
      <c r="OBF33" s="107"/>
      <c r="OBG33" s="107"/>
      <c r="OBH33" s="107"/>
      <c r="OBI33" s="107"/>
      <c r="OBJ33" s="107"/>
      <c r="OBK33" s="107"/>
      <c r="OBL33" s="107"/>
      <c r="OBM33" s="107"/>
      <c r="OBN33" s="107"/>
      <c r="OBO33" s="107"/>
      <c r="OBP33" s="107"/>
      <c r="OBQ33" s="107"/>
      <c r="OBR33" s="107"/>
      <c r="OBS33" s="107"/>
      <c r="OBT33" s="107"/>
      <c r="OBU33" s="107"/>
      <c r="OBV33" s="107"/>
      <c r="OBW33" s="107"/>
      <c r="OBX33" s="107"/>
      <c r="OBY33" s="107"/>
      <c r="OBZ33" s="107"/>
      <c r="OCA33" s="107"/>
      <c r="OCB33" s="107"/>
      <c r="OCC33" s="107"/>
      <c r="OCD33" s="107"/>
      <c r="OCE33" s="107"/>
      <c r="OCF33" s="107"/>
      <c r="OCG33" s="107"/>
      <c r="OCH33" s="107"/>
      <c r="OCI33" s="107"/>
      <c r="OCJ33" s="107"/>
      <c r="OCK33" s="107"/>
      <c r="OCL33" s="107"/>
      <c r="OCM33" s="107"/>
      <c r="OCN33" s="107"/>
      <c r="OCO33" s="107"/>
      <c r="OCP33" s="107"/>
      <c r="OCQ33" s="107"/>
      <c r="OCR33" s="107"/>
      <c r="OCS33" s="107"/>
      <c r="OCT33" s="107"/>
      <c r="OCU33" s="107"/>
      <c r="OCV33" s="107"/>
      <c r="OCW33" s="107"/>
      <c r="OCX33" s="107"/>
      <c r="OCY33" s="107"/>
      <c r="OCZ33" s="107"/>
      <c r="ODA33" s="107"/>
      <c r="ODB33" s="107"/>
      <c r="ODC33" s="107"/>
      <c r="ODD33" s="107"/>
      <c r="ODE33" s="107"/>
      <c r="ODF33" s="107"/>
      <c r="ODG33" s="107"/>
      <c r="ODH33" s="107"/>
      <c r="ODI33" s="107"/>
      <c r="ODJ33" s="107"/>
      <c r="ODK33" s="107"/>
      <c r="ODL33" s="107"/>
      <c r="ODM33" s="107"/>
      <c r="ODN33" s="107"/>
      <c r="ODO33" s="107"/>
      <c r="ODP33" s="107"/>
      <c r="ODQ33" s="107"/>
      <c r="ODR33" s="107"/>
      <c r="ODS33" s="107"/>
      <c r="ODT33" s="107"/>
      <c r="ODU33" s="107"/>
      <c r="ODV33" s="107"/>
      <c r="ODW33" s="107"/>
      <c r="ODX33" s="107"/>
      <c r="ODY33" s="107"/>
      <c r="ODZ33" s="107"/>
      <c r="OEA33" s="107"/>
      <c r="OEB33" s="107"/>
      <c r="OEC33" s="107"/>
      <c r="OED33" s="107"/>
      <c r="OEE33" s="107"/>
      <c r="OEF33" s="107"/>
      <c r="OEG33" s="107"/>
      <c r="OEH33" s="107"/>
      <c r="OEI33" s="107"/>
      <c r="OEJ33" s="107"/>
      <c r="OEK33" s="107"/>
      <c r="OEL33" s="107"/>
      <c r="OEM33" s="107"/>
      <c r="OEN33" s="107"/>
      <c r="OEO33" s="107"/>
      <c r="OEP33" s="107"/>
      <c r="OEQ33" s="107"/>
      <c r="OER33" s="107"/>
      <c r="OES33" s="107"/>
      <c r="OET33" s="107"/>
      <c r="OEU33" s="107"/>
      <c r="OEV33" s="107"/>
      <c r="OEW33" s="107"/>
      <c r="OEX33" s="107"/>
      <c r="OEY33" s="107"/>
      <c r="OEZ33" s="107"/>
      <c r="OFA33" s="107"/>
      <c r="OFB33" s="107"/>
      <c r="OFC33" s="107"/>
      <c r="OFD33" s="107"/>
      <c r="OFE33" s="107"/>
      <c r="OFF33" s="107"/>
      <c r="OFG33" s="107"/>
      <c r="OFH33" s="107"/>
      <c r="OFI33" s="107"/>
      <c r="OFJ33" s="107"/>
      <c r="OFK33" s="107"/>
      <c r="OFL33" s="107"/>
      <c r="OFM33" s="107"/>
      <c r="OFN33" s="107"/>
      <c r="OFO33" s="107"/>
      <c r="OFP33" s="107"/>
      <c r="OFQ33" s="107"/>
      <c r="OFR33" s="107"/>
      <c r="OFS33" s="107"/>
      <c r="OFT33" s="107"/>
      <c r="OFU33" s="107"/>
      <c r="OFV33" s="107"/>
      <c r="OFW33" s="107"/>
      <c r="OFX33" s="107"/>
      <c r="OFY33" s="107"/>
      <c r="OFZ33" s="107"/>
      <c r="OGA33" s="107"/>
      <c r="OGB33" s="107"/>
      <c r="OGC33" s="107"/>
      <c r="OGD33" s="107"/>
      <c r="OGE33" s="107"/>
      <c r="OGF33" s="107"/>
      <c r="OGG33" s="107"/>
      <c r="OGH33" s="107"/>
      <c r="OGI33" s="107"/>
      <c r="OGJ33" s="107"/>
      <c r="OGK33" s="107"/>
      <c r="OGL33" s="107"/>
      <c r="OGM33" s="107"/>
      <c r="OGN33" s="107"/>
      <c r="OGO33" s="107"/>
      <c r="OGP33" s="107"/>
      <c r="OGQ33" s="107"/>
      <c r="OGR33" s="107"/>
      <c r="OGS33" s="107"/>
      <c r="OGT33" s="107"/>
      <c r="OGU33" s="107"/>
      <c r="OGV33" s="107"/>
      <c r="OGW33" s="107"/>
      <c r="OGX33" s="107"/>
      <c r="OGY33" s="107"/>
      <c r="OGZ33" s="107"/>
      <c r="OHA33" s="107"/>
      <c r="OHB33" s="107"/>
      <c r="OHC33" s="107"/>
      <c r="OHD33" s="107"/>
      <c r="OHE33" s="107"/>
      <c r="OHF33" s="107"/>
      <c r="OHG33" s="107"/>
      <c r="OHH33" s="107"/>
      <c r="OHI33" s="107"/>
      <c r="OHJ33" s="107"/>
      <c r="OHK33" s="107"/>
      <c r="OHL33" s="107"/>
      <c r="OHM33" s="107"/>
      <c r="OHN33" s="107"/>
      <c r="OHO33" s="107"/>
      <c r="OHP33" s="107"/>
      <c r="OHQ33" s="107"/>
      <c r="OHR33" s="107"/>
      <c r="OHS33" s="107"/>
      <c r="OHT33" s="107"/>
      <c r="OHU33" s="107"/>
      <c r="OHV33" s="107"/>
      <c r="OHW33" s="107"/>
      <c r="OHX33" s="107"/>
      <c r="OHY33" s="107"/>
      <c r="OHZ33" s="107"/>
      <c r="OIA33" s="107"/>
      <c r="OIB33" s="107"/>
      <c r="OIC33" s="107"/>
      <c r="OID33" s="107"/>
      <c r="OIE33" s="107"/>
      <c r="OIF33" s="107"/>
      <c r="OIG33" s="107"/>
      <c r="OIH33" s="107"/>
      <c r="OII33" s="107"/>
      <c r="OIJ33" s="107"/>
      <c r="OIK33" s="107"/>
      <c r="OIL33" s="107"/>
      <c r="OIM33" s="107"/>
      <c r="OIN33" s="107"/>
      <c r="OIO33" s="107"/>
      <c r="OIP33" s="107"/>
      <c r="OIQ33" s="107"/>
      <c r="OIR33" s="107"/>
      <c r="OIS33" s="107"/>
      <c r="OIT33" s="107"/>
      <c r="OIU33" s="107"/>
      <c r="OIV33" s="107"/>
      <c r="OIW33" s="107"/>
      <c r="OIX33" s="107"/>
      <c r="OIY33" s="107"/>
      <c r="OIZ33" s="107"/>
      <c r="OJA33" s="107"/>
      <c r="OJB33" s="107"/>
      <c r="OJC33" s="107"/>
      <c r="OJD33" s="107"/>
      <c r="OJE33" s="107"/>
      <c r="OJF33" s="107"/>
      <c r="OJG33" s="107"/>
      <c r="OJH33" s="107"/>
      <c r="OJI33" s="107"/>
      <c r="OJJ33" s="107"/>
      <c r="OJK33" s="107"/>
      <c r="OJL33" s="107"/>
      <c r="OJM33" s="107"/>
      <c r="OJN33" s="107"/>
      <c r="OJO33" s="107"/>
      <c r="OJP33" s="107"/>
      <c r="OJQ33" s="107"/>
      <c r="OJR33" s="107"/>
      <c r="OJS33" s="107"/>
      <c r="OJT33" s="107"/>
      <c r="OJU33" s="107"/>
      <c r="OJV33" s="107"/>
      <c r="OJW33" s="107"/>
      <c r="OJX33" s="107"/>
      <c r="OJY33" s="107"/>
      <c r="OJZ33" s="107"/>
      <c r="OKA33" s="107"/>
      <c r="OKB33" s="107"/>
      <c r="OKC33" s="107"/>
      <c r="OKD33" s="107"/>
      <c r="OKE33" s="107"/>
      <c r="OKF33" s="107"/>
      <c r="OKG33" s="107"/>
      <c r="OKH33" s="107"/>
      <c r="OKI33" s="107"/>
      <c r="OKJ33" s="107"/>
      <c r="OKK33" s="107"/>
      <c r="OKL33" s="107"/>
      <c r="OKM33" s="107"/>
      <c r="OKN33" s="107"/>
      <c r="OKO33" s="107"/>
      <c r="OKP33" s="107"/>
      <c r="OKQ33" s="107"/>
      <c r="OKR33" s="107"/>
      <c r="OKS33" s="107"/>
      <c r="OKT33" s="107"/>
      <c r="OKU33" s="107"/>
      <c r="OKV33" s="107"/>
      <c r="OKW33" s="107"/>
      <c r="OKX33" s="107"/>
      <c r="OKY33" s="107"/>
      <c r="OKZ33" s="107"/>
      <c r="OLA33" s="107"/>
      <c r="OLB33" s="107"/>
      <c r="OLC33" s="107"/>
      <c r="OLD33" s="107"/>
      <c r="OLE33" s="107"/>
      <c r="OLF33" s="107"/>
      <c r="OLG33" s="107"/>
      <c r="OLH33" s="107"/>
      <c r="OLI33" s="107"/>
      <c r="OLJ33" s="107"/>
      <c r="OLK33" s="107"/>
      <c r="OLL33" s="107"/>
      <c r="OLM33" s="107"/>
      <c r="OLN33" s="107"/>
      <c r="OLO33" s="107"/>
      <c r="OLP33" s="107"/>
      <c r="OLQ33" s="107"/>
      <c r="OLR33" s="107"/>
      <c r="OLS33" s="107"/>
      <c r="OLT33" s="107"/>
      <c r="OLU33" s="107"/>
      <c r="OLV33" s="107"/>
      <c r="OLW33" s="107"/>
      <c r="OLX33" s="107"/>
      <c r="OLY33" s="107"/>
      <c r="OLZ33" s="107"/>
      <c r="OMA33" s="107"/>
      <c r="OMB33" s="107"/>
      <c r="OMC33" s="107"/>
      <c r="OMD33" s="107"/>
      <c r="OME33" s="107"/>
      <c r="OMF33" s="107"/>
      <c r="OMG33" s="107"/>
      <c r="OMH33" s="107"/>
      <c r="OMI33" s="107"/>
      <c r="OMJ33" s="107"/>
      <c r="OMK33" s="107"/>
      <c r="OML33" s="107"/>
      <c r="OMM33" s="107"/>
      <c r="OMN33" s="107"/>
      <c r="OMO33" s="107"/>
      <c r="OMP33" s="107"/>
      <c r="OMQ33" s="107"/>
      <c r="OMR33" s="107"/>
      <c r="OMS33" s="107"/>
      <c r="OMT33" s="107"/>
      <c r="OMU33" s="107"/>
      <c r="OMV33" s="107"/>
      <c r="OMW33" s="107"/>
      <c r="OMX33" s="107"/>
      <c r="OMY33" s="107"/>
      <c r="OMZ33" s="107"/>
      <c r="ONA33" s="107"/>
      <c r="ONB33" s="107"/>
      <c r="ONC33" s="107"/>
      <c r="OND33" s="107"/>
      <c r="ONE33" s="107"/>
      <c r="ONF33" s="107"/>
      <c r="ONG33" s="107"/>
      <c r="ONH33" s="107"/>
      <c r="ONI33" s="107"/>
      <c r="ONJ33" s="107"/>
      <c r="ONK33" s="107"/>
      <c r="ONL33" s="107"/>
      <c r="ONM33" s="107"/>
      <c r="ONN33" s="107"/>
      <c r="ONO33" s="107"/>
      <c r="ONP33" s="107"/>
      <c r="ONQ33" s="107"/>
      <c r="ONR33" s="107"/>
      <c r="ONS33" s="107"/>
      <c r="ONT33" s="107"/>
      <c r="ONU33" s="107"/>
      <c r="ONV33" s="107"/>
      <c r="ONW33" s="107"/>
      <c r="ONX33" s="107"/>
      <c r="ONY33" s="107"/>
      <c r="ONZ33" s="107"/>
      <c r="OOA33" s="107"/>
      <c r="OOB33" s="107"/>
      <c r="OOC33" s="107"/>
      <c r="OOD33" s="107"/>
      <c r="OOE33" s="107"/>
      <c r="OOF33" s="107"/>
      <c r="OOG33" s="107"/>
      <c r="OOH33" s="107"/>
      <c r="OOI33" s="107"/>
      <c r="OOJ33" s="107"/>
      <c r="OOK33" s="107"/>
      <c r="OOL33" s="107"/>
      <c r="OOM33" s="107"/>
      <c r="OON33" s="107"/>
      <c r="OOO33" s="107"/>
      <c r="OOP33" s="107"/>
      <c r="OOQ33" s="107"/>
      <c r="OOR33" s="107"/>
      <c r="OOS33" s="107"/>
      <c r="OOT33" s="107"/>
      <c r="OOU33" s="107"/>
      <c r="OOV33" s="107"/>
      <c r="OOW33" s="107"/>
      <c r="OOX33" s="107"/>
      <c r="OOY33" s="107"/>
      <c r="OOZ33" s="107"/>
      <c r="OPA33" s="107"/>
      <c r="OPB33" s="107"/>
      <c r="OPC33" s="107"/>
      <c r="OPD33" s="107"/>
      <c r="OPE33" s="107"/>
      <c r="OPF33" s="107"/>
      <c r="OPG33" s="107"/>
      <c r="OPH33" s="107"/>
      <c r="OPI33" s="107"/>
      <c r="OPJ33" s="107"/>
      <c r="OPK33" s="107"/>
      <c r="OPL33" s="107"/>
      <c r="OPM33" s="107"/>
      <c r="OPN33" s="107"/>
      <c r="OPO33" s="107"/>
      <c r="OPP33" s="107"/>
      <c r="OPQ33" s="107"/>
      <c r="OPR33" s="107"/>
      <c r="OPS33" s="107"/>
      <c r="OPT33" s="107"/>
      <c r="OPU33" s="107"/>
      <c r="OPV33" s="107"/>
      <c r="OPW33" s="107"/>
      <c r="OPX33" s="107"/>
      <c r="OPY33" s="107"/>
      <c r="OPZ33" s="107"/>
      <c r="OQA33" s="107"/>
      <c r="OQB33" s="107"/>
      <c r="OQC33" s="107"/>
      <c r="OQD33" s="107"/>
      <c r="OQE33" s="107"/>
      <c r="OQF33" s="107"/>
      <c r="OQG33" s="107"/>
      <c r="OQH33" s="107"/>
      <c r="OQI33" s="107"/>
      <c r="OQJ33" s="107"/>
      <c r="OQK33" s="107"/>
      <c r="OQL33" s="107"/>
      <c r="OQM33" s="107"/>
      <c r="OQN33" s="107"/>
      <c r="OQO33" s="107"/>
      <c r="OQP33" s="107"/>
      <c r="OQQ33" s="107"/>
      <c r="OQR33" s="107"/>
      <c r="OQS33" s="107"/>
      <c r="OQT33" s="107"/>
      <c r="OQU33" s="107"/>
      <c r="OQV33" s="107"/>
      <c r="OQW33" s="107"/>
      <c r="OQX33" s="107"/>
      <c r="OQY33" s="107"/>
      <c r="OQZ33" s="107"/>
      <c r="ORA33" s="107"/>
      <c r="ORB33" s="107"/>
      <c r="ORC33" s="107"/>
      <c r="ORD33" s="107"/>
      <c r="ORE33" s="107"/>
      <c r="ORF33" s="107"/>
      <c r="ORG33" s="107"/>
      <c r="ORH33" s="107"/>
      <c r="ORI33" s="107"/>
      <c r="ORJ33" s="107"/>
      <c r="ORK33" s="107"/>
      <c r="ORL33" s="107"/>
      <c r="ORM33" s="107"/>
      <c r="ORN33" s="107"/>
      <c r="ORO33" s="107"/>
      <c r="ORP33" s="107"/>
      <c r="ORQ33" s="107"/>
      <c r="ORR33" s="107"/>
      <c r="ORS33" s="107"/>
      <c r="ORT33" s="107"/>
      <c r="ORU33" s="107"/>
      <c r="ORV33" s="107"/>
      <c r="ORW33" s="107"/>
      <c r="ORX33" s="107"/>
      <c r="ORY33" s="107"/>
      <c r="ORZ33" s="107"/>
      <c r="OSA33" s="107"/>
      <c r="OSB33" s="107"/>
      <c r="OSC33" s="107"/>
      <c r="OSD33" s="107"/>
      <c r="OSE33" s="107"/>
      <c r="OSF33" s="107"/>
      <c r="OSG33" s="107"/>
      <c r="OSH33" s="107"/>
      <c r="OSI33" s="107"/>
      <c r="OSJ33" s="107"/>
      <c r="OSK33" s="107"/>
      <c r="OSL33" s="107"/>
      <c r="OSM33" s="107"/>
      <c r="OSN33" s="107"/>
      <c r="OSO33" s="107"/>
      <c r="OSP33" s="107"/>
      <c r="OSQ33" s="107"/>
      <c r="OSR33" s="107"/>
      <c r="OSS33" s="107"/>
      <c r="OST33" s="107"/>
      <c r="OSU33" s="107"/>
      <c r="OSV33" s="107"/>
      <c r="OSW33" s="107"/>
      <c r="OSX33" s="107"/>
      <c r="OSY33" s="107"/>
      <c r="OSZ33" s="107"/>
      <c r="OTA33" s="107"/>
      <c r="OTB33" s="107"/>
      <c r="OTC33" s="107"/>
      <c r="OTD33" s="107"/>
      <c r="OTE33" s="107"/>
      <c r="OTF33" s="107"/>
      <c r="OTG33" s="107"/>
      <c r="OTH33" s="107"/>
      <c r="OTI33" s="107"/>
      <c r="OTJ33" s="107"/>
      <c r="OTK33" s="107"/>
      <c r="OTL33" s="107"/>
      <c r="OTM33" s="107"/>
      <c r="OTN33" s="107"/>
      <c r="OTO33" s="107"/>
      <c r="OTP33" s="107"/>
      <c r="OTQ33" s="107"/>
      <c r="OTR33" s="107"/>
      <c r="OTS33" s="107"/>
      <c r="OTT33" s="107"/>
      <c r="OTU33" s="107"/>
      <c r="OTV33" s="107"/>
      <c r="OTW33" s="107"/>
      <c r="OTX33" s="107"/>
      <c r="OTY33" s="107"/>
      <c r="OTZ33" s="107"/>
      <c r="OUA33" s="107"/>
      <c r="OUB33" s="107"/>
      <c r="OUC33" s="107"/>
      <c r="OUD33" s="107"/>
      <c r="OUE33" s="107"/>
      <c r="OUF33" s="107"/>
      <c r="OUG33" s="107"/>
      <c r="OUH33" s="107"/>
      <c r="OUI33" s="107"/>
      <c r="OUJ33" s="107"/>
      <c r="OUK33" s="107"/>
      <c r="OUL33" s="107"/>
      <c r="OUM33" s="107"/>
      <c r="OUN33" s="107"/>
      <c r="OUO33" s="107"/>
      <c r="OUP33" s="107"/>
      <c r="OUQ33" s="107"/>
      <c r="OUR33" s="107"/>
      <c r="OUS33" s="107"/>
      <c r="OUT33" s="107"/>
      <c r="OUU33" s="107"/>
      <c r="OUV33" s="107"/>
      <c r="OUW33" s="107"/>
      <c r="OUX33" s="107"/>
      <c r="OUY33" s="107"/>
      <c r="OUZ33" s="107"/>
      <c r="OVA33" s="107"/>
      <c r="OVB33" s="107"/>
      <c r="OVC33" s="107"/>
      <c r="OVD33" s="107"/>
      <c r="OVE33" s="107"/>
      <c r="OVF33" s="107"/>
      <c r="OVG33" s="107"/>
      <c r="OVH33" s="107"/>
      <c r="OVI33" s="107"/>
      <c r="OVJ33" s="107"/>
      <c r="OVK33" s="107"/>
      <c r="OVL33" s="107"/>
      <c r="OVM33" s="107"/>
      <c r="OVN33" s="107"/>
      <c r="OVO33" s="107"/>
      <c r="OVP33" s="107"/>
      <c r="OVQ33" s="107"/>
      <c r="OVR33" s="107"/>
      <c r="OVS33" s="107"/>
      <c r="OVT33" s="107"/>
      <c r="OVU33" s="107"/>
      <c r="OVV33" s="107"/>
      <c r="OVW33" s="107"/>
      <c r="OVX33" s="107"/>
      <c r="OVY33" s="107"/>
      <c r="OVZ33" s="107"/>
      <c r="OWA33" s="107"/>
      <c r="OWB33" s="107"/>
      <c r="OWC33" s="107"/>
      <c r="OWD33" s="107"/>
      <c r="OWE33" s="107"/>
      <c r="OWF33" s="107"/>
      <c r="OWG33" s="107"/>
      <c r="OWH33" s="107"/>
      <c r="OWI33" s="107"/>
      <c r="OWJ33" s="107"/>
      <c r="OWK33" s="107"/>
      <c r="OWL33" s="107"/>
      <c r="OWM33" s="107"/>
      <c r="OWN33" s="107"/>
      <c r="OWO33" s="107"/>
      <c r="OWP33" s="107"/>
      <c r="OWQ33" s="107"/>
      <c r="OWR33" s="107"/>
      <c r="OWS33" s="107"/>
      <c r="OWT33" s="107"/>
      <c r="OWU33" s="107"/>
      <c r="OWV33" s="107"/>
      <c r="OWW33" s="107"/>
      <c r="OWX33" s="107"/>
      <c r="OWY33" s="107"/>
      <c r="OWZ33" s="107"/>
      <c r="OXA33" s="107"/>
      <c r="OXB33" s="107"/>
      <c r="OXC33" s="107"/>
      <c r="OXD33" s="107"/>
      <c r="OXE33" s="107"/>
      <c r="OXF33" s="107"/>
      <c r="OXG33" s="107"/>
      <c r="OXH33" s="107"/>
      <c r="OXI33" s="107"/>
      <c r="OXJ33" s="107"/>
      <c r="OXK33" s="107"/>
      <c r="OXL33" s="107"/>
      <c r="OXM33" s="107"/>
      <c r="OXN33" s="107"/>
      <c r="OXO33" s="107"/>
      <c r="OXP33" s="107"/>
      <c r="OXQ33" s="107"/>
      <c r="OXR33" s="107"/>
      <c r="OXS33" s="107"/>
      <c r="OXT33" s="107"/>
      <c r="OXU33" s="107"/>
      <c r="OXV33" s="107"/>
      <c r="OXW33" s="107"/>
      <c r="OXX33" s="107"/>
      <c r="OXY33" s="107"/>
      <c r="OXZ33" s="107"/>
      <c r="OYA33" s="107"/>
      <c r="OYB33" s="107"/>
      <c r="OYC33" s="107"/>
      <c r="OYD33" s="107"/>
      <c r="OYE33" s="107"/>
      <c r="OYF33" s="107"/>
      <c r="OYG33" s="107"/>
      <c r="OYH33" s="107"/>
      <c r="OYI33" s="107"/>
      <c r="OYJ33" s="107"/>
      <c r="OYK33" s="107"/>
      <c r="OYL33" s="107"/>
      <c r="OYM33" s="107"/>
      <c r="OYN33" s="107"/>
      <c r="OYO33" s="107"/>
      <c r="OYP33" s="107"/>
      <c r="OYQ33" s="107"/>
      <c r="OYR33" s="107"/>
      <c r="OYS33" s="107"/>
      <c r="OYT33" s="107"/>
      <c r="OYU33" s="107"/>
      <c r="OYV33" s="107"/>
      <c r="OYW33" s="107"/>
      <c r="OYX33" s="107"/>
      <c r="OYY33" s="107"/>
      <c r="OYZ33" s="107"/>
      <c r="OZA33" s="107"/>
      <c r="OZB33" s="107"/>
      <c r="OZC33" s="107"/>
      <c r="OZD33" s="107"/>
      <c r="OZE33" s="107"/>
      <c r="OZF33" s="107"/>
      <c r="OZG33" s="107"/>
      <c r="OZH33" s="107"/>
      <c r="OZI33" s="107"/>
      <c r="OZJ33" s="107"/>
      <c r="OZK33" s="107"/>
      <c r="OZL33" s="107"/>
      <c r="OZM33" s="107"/>
      <c r="OZN33" s="107"/>
      <c r="OZO33" s="107"/>
      <c r="OZP33" s="107"/>
      <c r="OZQ33" s="107"/>
      <c r="OZR33" s="107"/>
      <c r="OZS33" s="107"/>
      <c r="OZT33" s="107"/>
      <c r="OZU33" s="107"/>
      <c r="OZV33" s="107"/>
      <c r="OZW33" s="107"/>
      <c r="OZX33" s="107"/>
      <c r="OZY33" s="107"/>
      <c r="OZZ33" s="107"/>
      <c r="PAA33" s="107"/>
      <c r="PAB33" s="107"/>
      <c r="PAC33" s="107"/>
      <c r="PAD33" s="107"/>
      <c r="PAE33" s="107"/>
      <c r="PAF33" s="107"/>
      <c r="PAG33" s="107"/>
      <c r="PAH33" s="107"/>
      <c r="PAI33" s="107"/>
      <c r="PAJ33" s="107"/>
      <c r="PAK33" s="107"/>
      <c r="PAL33" s="107"/>
      <c r="PAM33" s="107"/>
      <c r="PAN33" s="107"/>
      <c r="PAO33" s="107"/>
      <c r="PAP33" s="107"/>
      <c r="PAQ33" s="107"/>
      <c r="PAR33" s="107"/>
      <c r="PAS33" s="107"/>
      <c r="PAT33" s="107"/>
      <c r="PAU33" s="107"/>
      <c r="PAV33" s="107"/>
      <c r="PAW33" s="107"/>
      <c r="PAX33" s="107"/>
      <c r="PAY33" s="107"/>
      <c r="PAZ33" s="107"/>
      <c r="PBA33" s="107"/>
      <c r="PBB33" s="107"/>
      <c r="PBC33" s="107"/>
      <c r="PBD33" s="107"/>
      <c r="PBE33" s="107"/>
      <c r="PBF33" s="107"/>
      <c r="PBG33" s="107"/>
      <c r="PBH33" s="107"/>
      <c r="PBI33" s="107"/>
      <c r="PBJ33" s="107"/>
      <c r="PBK33" s="107"/>
      <c r="PBL33" s="107"/>
      <c r="PBM33" s="107"/>
      <c r="PBN33" s="107"/>
      <c r="PBO33" s="107"/>
      <c r="PBP33" s="107"/>
      <c r="PBQ33" s="107"/>
      <c r="PBR33" s="107"/>
      <c r="PBS33" s="107"/>
      <c r="PBT33" s="107"/>
      <c r="PBU33" s="107"/>
      <c r="PBV33" s="107"/>
      <c r="PBW33" s="107"/>
      <c r="PBX33" s="107"/>
      <c r="PBY33" s="107"/>
      <c r="PBZ33" s="107"/>
      <c r="PCA33" s="107"/>
      <c r="PCB33" s="107"/>
      <c r="PCC33" s="107"/>
      <c r="PCD33" s="107"/>
      <c r="PCE33" s="107"/>
      <c r="PCF33" s="107"/>
      <c r="PCG33" s="107"/>
      <c r="PCH33" s="107"/>
      <c r="PCI33" s="107"/>
      <c r="PCJ33" s="107"/>
      <c r="PCK33" s="107"/>
      <c r="PCL33" s="107"/>
      <c r="PCM33" s="107"/>
      <c r="PCN33" s="107"/>
      <c r="PCO33" s="107"/>
      <c r="PCP33" s="107"/>
      <c r="PCQ33" s="107"/>
      <c r="PCR33" s="107"/>
      <c r="PCS33" s="107"/>
      <c r="PCT33" s="107"/>
      <c r="PCU33" s="107"/>
      <c r="PCV33" s="107"/>
      <c r="PCW33" s="107"/>
      <c r="PCX33" s="107"/>
      <c r="PCY33" s="107"/>
      <c r="PCZ33" s="107"/>
      <c r="PDA33" s="107"/>
      <c r="PDB33" s="107"/>
      <c r="PDC33" s="107"/>
      <c r="PDD33" s="107"/>
      <c r="PDE33" s="107"/>
      <c r="PDF33" s="107"/>
      <c r="PDG33" s="107"/>
      <c r="PDH33" s="107"/>
      <c r="PDI33" s="107"/>
      <c r="PDJ33" s="107"/>
      <c r="PDK33" s="107"/>
      <c r="PDL33" s="107"/>
      <c r="PDM33" s="107"/>
      <c r="PDN33" s="107"/>
      <c r="PDO33" s="107"/>
      <c r="PDP33" s="107"/>
      <c r="PDQ33" s="107"/>
      <c r="PDR33" s="107"/>
      <c r="PDS33" s="107"/>
      <c r="PDT33" s="107"/>
      <c r="PDU33" s="107"/>
      <c r="PDV33" s="107"/>
      <c r="PDW33" s="107"/>
      <c r="PDX33" s="107"/>
      <c r="PDY33" s="107"/>
      <c r="PDZ33" s="107"/>
      <c r="PEA33" s="107"/>
      <c r="PEB33" s="107"/>
      <c r="PEC33" s="107"/>
      <c r="PED33" s="107"/>
      <c r="PEE33" s="107"/>
      <c r="PEF33" s="107"/>
      <c r="PEG33" s="107"/>
      <c r="PEH33" s="107"/>
      <c r="PEI33" s="107"/>
      <c r="PEJ33" s="107"/>
      <c r="PEK33" s="107"/>
      <c r="PEL33" s="107"/>
      <c r="PEM33" s="107"/>
      <c r="PEN33" s="107"/>
      <c r="PEO33" s="107"/>
      <c r="PEP33" s="107"/>
      <c r="PEQ33" s="107"/>
      <c r="PER33" s="107"/>
      <c r="PES33" s="107"/>
      <c r="PET33" s="107"/>
      <c r="PEU33" s="107"/>
      <c r="PEV33" s="107"/>
      <c r="PEW33" s="107"/>
      <c r="PEX33" s="107"/>
      <c r="PEY33" s="107"/>
      <c r="PEZ33" s="107"/>
      <c r="PFA33" s="107"/>
      <c r="PFB33" s="107"/>
      <c r="PFC33" s="107"/>
      <c r="PFD33" s="107"/>
      <c r="PFE33" s="107"/>
      <c r="PFF33" s="107"/>
      <c r="PFG33" s="107"/>
      <c r="PFH33" s="107"/>
      <c r="PFI33" s="107"/>
      <c r="PFJ33" s="107"/>
      <c r="PFK33" s="107"/>
      <c r="PFL33" s="107"/>
      <c r="PFM33" s="107"/>
      <c r="PFN33" s="107"/>
      <c r="PFO33" s="107"/>
      <c r="PFP33" s="107"/>
      <c r="PFQ33" s="107"/>
      <c r="PFR33" s="107"/>
      <c r="PFS33" s="107"/>
      <c r="PFT33" s="107"/>
      <c r="PFU33" s="107"/>
      <c r="PFV33" s="107"/>
      <c r="PFW33" s="107"/>
      <c r="PFX33" s="107"/>
      <c r="PFY33" s="107"/>
      <c r="PFZ33" s="107"/>
      <c r="PGA33" s="107"/>
      <c r="PGB33" s="107"/>
      <c r="PGC33" s="107"/>
      <c r="PGD33" s="107"/>
      <c r="PGE33" s="107"/>
      <c r="PGF33" s="107"/>
      <c r="PGG33" s="107"/>
      <c r="PGH33" s="107"/>
      <c r="PGI33" s="107"/>
      <c r="PGJ33" s="107"/>
      <c r="PGK33" s="107"/>
      <c r="PGL33" s="107"/>
      <c r="PGM33" s="107"/>
      <c r="PGN33" s="107"/>
      <c r="PGO33" s="107"/>
      <c r="PGP33" s="107"/>
      <c r="PGQ33" s="107"/>
      <c r="PGR33" s="107"/>
      <c r="PGS33" s="107"/>
      <c r="PGT33" s="107"/>
      <c r="PGU33" s="107"/>
      <c r="PGV33" s="107"/>
      <c r="PGW33" s="107"/>
      <c r="PGX33" s="107"/>
      <c r="PGY33" s="107"/>
      <c r="PGZ33" s="107"/>
      <c r="PHA33" s="107"/>
      <c r="PHB33" s="107"/>
      <c r="PHC33" s="107"/>
      <c r="PHD33" s="107"/>
      <c r="PHE33" s="107"/>
      <c r="PHF33" s="107"/>
      <c r="PHG33" s="107"/>
      <c r="PHH33" s="107"/>
      <c r="PHI33" s="107"/>
      <c r="PHJ33" s="107"/>
      <c r="PHK33" s="107"/>
      <c r="PHL33" s="107"/>
      <c r="PHM33" s="107"/>
      <c r="PHN33" s="107"/>
      <c r="PHO33" s="107"/>
      <c r="PHP33" s="107"/>
      <c r="PHQ33" s="107"/>
      <c r="PHR33" s="107"/>
      <c r="PHS33" s="107"/>
      <c r="PHT33" s="107"/>
      <c r="PHU33" s="107"/>
      <c r="PHV33" s="107"/>
      <c r="PHW33" s="107"/>
      <c r="PHX33" s="107"/>
      <c r="PHY33" s="107"/>
      <c r="PHZ33" s="107"/>
      <c r="PIA33" s="107"/>
      <c r="PIB33" s="107"/>
      <c r="PIC33" s="107"/>
      <c r="PID33" s="107"/>
      <c r="PIE33" s="107"/>
      <c r="PIF33" s="107"/>
      <c r="PIG33" s="107"/>
      <c r="PIH33" s="107"/>
      <c r="PII33" s="107"/>
      <c r="PIJ33" s="107"/>
      <c r="PIK33" s="107"/>
      <c r="PIL33" s="107"/>
      <c r="PIM33" s="107"/>
      <c r="PIN33" s="107"/>
      <c r="PIO33" s="107"/>
      <c r="PIP33" s="107"/>
      <c r="PIQ33" s="107"/>
      <c r="PIR33" s="107"/>
      <c r="PIS33" s="107"/>
      <c r="PIT33" s="107"/>
      <c r="PIU33" s="107"/>
      <c r="PIV33" s="107"/>
      <c r="PIW33" s="107"/>
      <c r="PIX33" s="107"/>
      <c r="PIY33" s="107"/>
      <c r="PIZ33" s="107"/>
      <c r="PJA33" s="107"/>
      <c r="PJB33" s="107"/>
      <c r="PJC33" s="107"/>
      <c r="PJD33" s="107"/>
      <c r="PJE33" s="107"/>
      <c r="PJF33" s="107"/>
      <c r="PJG33" s="107"/>
      <c r="PJH33" s="107"/>
      <c r="PJI33" s="107"/>
      <c r="PJJ33" s="107"/>
      <c r="PJK33" s="107"/>
      <c r="PJL33" s="107"/>
      <c r="PJM33" s="107"/>
      <c r="PJN33" s="107"/>
      <c r="PJO33" s="107"/>
      <c r="PJP33" s="107"/>
      <c r="PJQ33" s="107"/>
      <c r="PJR33" s="107"/>
      <c r="PJS33" s="107"/>
      <c r="PJT33" s="107"/>
      <c r="PJU33" s="107"/>
      <c r="PJV33" s="107"/>
      <c r="PJW33" s="107"/>
      <c r="PJX33" s="107"/>
      <c r="PJY33" s="107"/>
      <c r="PJZ33" s="107"/>
      <c r="PKA33" s="107"/>
      <c r="PKB33" s="107"/>
      <c r="PKC33" s="107"/>
      <c r="PKD33" s="107"/>
      <c r="PKE33" s="107"/>
      <c r="PKF33" s="107"/>
      <c r="PKG33" s="107"/>
      <c r="PKH33" s="107"/>
      <c r="PKI33" s="107"/>
      <c r="PKJ33" s="107"/>
      <c r="PKK33" s="107"/>
      <c r="PKL33" s="107"/>
      <c r="PKM33" s="107"/>
      <c r="PKN33" s="107"/>
      <c r="PKO33" s="107"/>
      <c r="PKP33" s="107"/>
      <c r="PKQ33" s="107"/>
      <c r="PKR33" s="107"/>
      <c r="PKS33" s="107"/>
      <c r="PKT33" s="107"/>
      <c r="PKU33" s="107"/>
      <c r="PKV33" s="107"/>
      <c r="PKW33" s="107"/>
      <c r="PKX33" s="107"/>
      <c r="PKY33" s="107"/>
      <c r="PKZ33" s="107"/>
      <c r="PLA33" s="107"/>
      <c r="PLB33" s="107"/>
      <c r="PLC33" s="107"/>
      <c r="PLD33" s="107"/>
      <c r="PLE33" s="107"/>
      <c r="PLF33" s="107"/>
      <c r="PLG33" s="107"/>
      <c r="PLH33" s="107"/>
      <c r="PLI33" s="107"/>
      <c r="PLJ33" s="107"/>
      <c r="PLK33" s="107"/>
      <c r="PLL33" s="107"/>
      <c r="PLM33" s="107"/>
      <c r="PLN33" s="107"/>
      <c r="PLO33" s="107"/>
      <c r="PLP33" s="107"/>
      <c r="PLQ33" s="107"/>
      <c r="PLR33" s="107"/>
      <c r="PLS33" s="107"/>
      <c r="PLT33" s="107"/>
      <c r="PLU33" s="107"/>
      <c r="PLV33" s="107"/>
      <c r="PLW33" s="107"/>
      <c r="PLX33" s="107"/>
      <c r="PLY33" s="107"/>
      <c r="PLZ33" s="107"/>
      <c r="PMA33" s="107"/>
      <c r="PMB33" s="107"/>
      <c r="PMC33" s="107"/>
      <c r="PMD33" s="107"/>
      <c r="PME33" s="107"/>
      <c r="PMF33" s="107"/>
      <c r="PMG33" s="107"/>
      <c r="PMH33" s="107"/>
      <c r="PMI33" s="107"/>
      <c r="PMJ33" s="107"/>
      <c r="PMK33" s="107"/>
      <c r="PML33" s="107"/>
      <c r="PMM33" s="107"/>
      <c r="PMN33" s="107"/>
      <c r="PMO33" s="107"/>
      <c r="PMP33" s="107"/>
      <c r="PMQ33" s="107"/>
      <c r="PMR33" s="107"/>
      <c r="PMS33" s="107"/>
      <c r="PMT33" s="107"/>
      <c r="PMU33" s="107"/>
      <c r="PMV33" s="107"/>
      <c r="PMW33" s="107"/>
      <c r="PMX33" s="107"/>
      <c r="PMY33" s="107"/>
      <c r="PMZ33" s="107"/>
      <c r="PNA33" s="107"/>
      <c r="PNB33" s="107"/>
      <c r="PNC33" s="107"/>
      <c r="PND33" s="107"/>
      <c r="PNE33" s="107"/>
      <c r="PNF33" s="107"/>
      <c r="PNG33" s="107"/>
      <c r="PNH33" s="107"/>
      <c r="PNI33" s="107"/>
      <c r="PNJ33" s="107"/>
      <c r="PNK33" s="107"/>
      <c r="PNL33" s="107"/>
      <c r="PNM33" s="107"/>
      <c r="PNN33" s="107"/>
      <c r="PNO33" s="107"/>
      <c r="PNP33" s="107"/>
      <c r="PNQ33" s="107"/>
      <c r="PNR33" s="107"/>
      <c r="PNS33" s="107"/>
      <c r="PNT33" s="107"/>
      <c r="PNU33" s="107"/>
      <c r="PNV33" s="107"/>
      <c r="PNW33" s="107"/>
      <c r="PNX33" s="107"/>
      <c r="PNY33" s="107"/>
      <c r="PNZ33" s="107"/>
      <c r="POA33" s="107"/>
      <c r="POB33" s="107"/>
      <c r="POC33" s="107"/>
      <c r="POD33" s="107"/>
      <c r="POE33" s="107"/>
      <c r="POF33" s="107"/>
      <c r="POG33" s="107"/>
      <c r="POH33" s="107"/>
      <c r="POI33" s="107"/>
      <c r="POJ33" s="107"/>
      <c r="POK33" s="107"/>
      <c r="POL33" s="107"/>
      <c r="POM33" s="107"/>
      <c r="PON33" s="107"/>
      <c r="POO33" s="107"/>
      <c r="POP33" s="107"/>
      <c r="POQ33" s="107"/>
      <c r="POR33" s="107"/>
      <c r="POS33" s="107"/>
      <c r="POT33" s="107"/>
      <c r="POU33" s="107"/>
      <c r="POV33" s="107"/>
      <c r="POW33" s="107"/>
      <c r="POX33" s="107"/>
      <c r="POY33" s="107"/>
      <c r="POZ33" s="107"/>
      <c r="PPA33" s="107"/>
      <c r="PPB33" s="107"/>
      <c r="PPC33" s="107"/>
      <c r="PPD33" s="107"/>
      <c r="PPE33" s="107"/>
      <c r="PPF33" s="107"/>
      <c r="PPG33" s="107"/>
      <c r="PPH33" s="107"/>
      <c r="PPI33" s="107"/>
      <c r="PPJ33" s="107"/>
      <c r="PPK33" s="107"/>
      <c r="PPL33" s="107"/>
      <c r="PPM33" s="107"/>
      <c r="PPN33" s="107"/>
      <c r="PPO33" s="107"/>
      <c r="PPP33" s="107"/>
      <c r="PPQ33" s="107"/>
      <c r="PPR33" s="107"/>
      <c r="PPS33" s="107"/>
      <c r="PPT33" s="107"/>
      <c r="PPU33" s="107"/>
      <c r="PPV33" s="107"/>
      <c r="PPW33" s="107"/>
      <c r="PPX33" s="107"/>
      <c r="PPY33" s="107"/>
      <c r="PPZ33" s="107"/>
      <c r="PQA33" s="107"/>
      <c r="PQB33" s="107"/>
      <c r="PQC33" s="107"/>
      <c r="PQD33" s="107"/>
      <c r="PQE33" s="107"/>
      <c r="PQF33" s="107"/>
      <c r="PQG33" s="107"/>
      <c r="PQH33" s="107"/>
      <c r="PQI33" s="107"/>
      <c r="PQJ33" s="107"/>
      <c r="PQK33" s="107"/>
      <c r="PQL33" s="107"/>
      <c r="PQM33" s="107"/>
      <c r="PQN33" s="107"/>
      <c r="PQO33" s="107"/>
      <c r="PQP33" s="107"/>
      <c r="PQQ33" s="107"/>
      <c r="PQR33" s="107"/>
      <c r="PQS33" s="107"/>
      <c r="PQT33" s="107"/>
      <c r="PQU33" s="107"/>
      <c r="PQV33" s="107"/>
      <c r="PQW33" s="107"/>
      <c r="PQX33" s="107"/>
      <c r="PQY33" s="107"/>
      <c r="PQZ33" s="107"/>
      <c r="PRA33" s="107"/>
      <c r="PRB33" s="107"/>
      <c r="PRC33" s="107"/>
      <c r="PRD33" s="107"/>
      <c r="PRE33" s="107"/>
      <c r="PRF33" s="107"/>
      <c r="PRG33" s="107"/>
      <c r="PRH33" s="107"/>
      <c r="PRI33" s="107"/>
      <c r="PRJ33" s="107"/>
      <c r="PRK33" s="107"/>
      <c r="PRL33" s="107"/>
      <c r="PRM33" s="107"/>
      <c r="PRN33" s="107"/>
      <c r="PRO33" s="107"/>
      <c r="PRP33" s="107"/>
      <c r="PRQ33" s="107"/>
      <c r="PRR33" s="107"/>
      <c r="PRS33" s="107"/>
      <c r="PRT33" s="107"/>
      <c r="PRU33" s="107"/>
      <c r="PRV33" s="107"/>
      <c r="PRW33" s="107"/>
      <c r="PRX33" s="107"/>
      <c r="PRY33" s="107"/>
      <c r="PRZ33" s="107"/>
      <c r="PSA33" s="107"/>
      <c r="PSB33" s="107"/>
      <c r="PSC33" s="107"/>
      <c r="PSD33" s="107"/>
      <c r="PSE33" s="107"/>
      <c r="PSF33" s="107"/>
      <c r="PSG33" s="107"/>
      <c r="PSH33" s="107"/>
      <c r="PSI33" s="107"/>
      <c r="PSJ33" s="107"/>
      <c r="PSK33" s="107"/>
      <c r="PSL33" s="107"/>
      <c r="PSM33" s="107"/>
      <c r="PSN33" s="107"/>
      <c r="PSO33" s="107"/>
      <c r="PSP33" s="107"/>
      <c r="PSQ33" s="107"/>
      <c r="PSR33" s="107"/>
      <c r="PSS33" s="107"/>
      <c r="PST33" s="107"/>
      <c r="PSU33" s="107"/>
      <c r="PSV33" s="107"/>
      <c r="PSW33" s="107"/>
      <c r="PSX33" s="107"/>
      <c r="PSY33" s="107"/>
      <c r="PSZ33" s="107"/>
      <c r="PTA33" s="107"/>
      <c r="PTB33" s="107"/>
      <c r="PTC33" s="107"/>
      <c r="PTD33" s="107"/>
      <c r="PTE33" s="107"/>
      <c r="PTF33" s="107"/>
      <c r="PTG33" s="107"/>
      <c r="PTH33" s="107"/>
      <c r="PTI33" s="107"/>
      <c r="PTJ33" s="107"/>
      <c r="PTK33" s="107"/>
      <c r="PTL33" s="107"/>
      <c r="PTM33" s="107"/>
      <c r="PTN33" s="107"/>
      <c r="PTO33" s="107"/>
      <c r="PTP33" s="107"/>
      <c r="PTQ33" s="107"/>
      <c r="PTR33" s="107"/>
      <c r="PTS33" s="107"/>
      <c r="PTT33" s="107"/>
      <c r="PTU33" s="107"/>
      <c r="PTV33" s="107"/>
      <c r="PTW33" s="107"/>
      <c r="PTX33" s="107"/>
      <c r="PTY33" s="107"/>
      <c r="PTZ33" s="107"/>
      <c r="PUA33" s="107"/>
      <c r="PUB33" s="107"/>
      <c r="PUC33" s="107"/>
      <c r="PUD33" s="107"/>
      <c r="PUE33" s="107"/>
      <c r="PUF33" s="107"/>
      <c r="PUG33" s="107"/>
      <c r="PUH33" s="107"/>
      <c r="PUI33" s="107"/>
      <c r="PUJ33" s="107"/>
      <c r="PUK33" s="107"/>
      <c r="PUL33" s="107"/>
      <c r="PUM33" s="107"/>
      <c r="PUN33" s="107"/>
      <c r="PUO33" s="107"/>
      <c r="PUP33" s="107"/>
      <c r="PUQ33" s="107"/>
      <c r="PUR33" s="107"/>
      <c r="PUS33" s="107"/>
      <c r="PUT33" s="107"/>
      <c r="PUU33" s="107"/>
      <c r="PUV33" s="107"/>
      <c r="PUW33" s="107"/>
      <c r="PUX33" s="107"/>
      <c r="PUY33" s="107"/>
      <c r="PUZ33" s="107"/>
      <c r="PVA33" s="107"/>
      <c r="PVB33" s="107"/>
      <c r="PVC33" s="107"/>
      <c r="PVD33" s="107"/>
      <c r="PVE33" s="107"/>
      <c r="PVF33" s="107"/>
      <c r="PVG33" s="107"/>
      <c r="PVH33" s="107"/>
      <c r="PVI33" s="107"/>
      <c r="PVJ33" s="107"/>
      <c r="PVK33" s="107"/>
      <c r="PVL33" s="107"/>
      <c r="PVM33" s="107"/>
      <c r="PVN33" s="107"/>
      <c r="PVO33" s="107"/>
      <c r="PVP33" s="107"/>
      <c r="PVQ33" s="107"/>
      <c r="PVR33" s="107"/>
      <c r="PVS33" s="107"/>
      <c r="PVT33" s="107"/>
      <c r="PVU33" s="107"/>
      <c r="PVV33" s="107"/>
      <c r="PVW33" s="107"/>
      <c r="PVX33" s="107"/>
      <c r="PVY33" s="107"/>
      <c r="PVZ33" s="107"/>
      <c r="PWA33" s="107"/>
      <c r="PWB33" s="107"/>
      <c r="PWC33" s="107"/>
      <c r="PWD33" s="107"/>
      <c r="PWE33" s="107"/>
      <c r="PWF33" s="107"/>
      <c r="PWG33" s="107"/>
      <c r="PWH33" s="107"/>
      <c r="PWI33" s="107"/>
      <c r="PWJ33" s="107"/>
      <c r="PWK33" s="107"/>
      <c r="PWL33" s="107"/>
      <c r="PWM33" s="107"/>
      <c r="PWN33" s="107"/>
      <c r="PWO33" s="107"/>
      <c r="PWP33" s="107"/>
      <c r="PWQ33" s="107"/>
      <c r="PWR33" s="107"/>
      <c r="PWS33" s="107"/>
      <c r="PWT33" s="107"/>
      <c r="PWU33" s="107"/>
      <c r="PWV33" s="107"/>
      <c r="PWW33" s="107"/>
      <c r="PWX33" s="107"/>
      <c r="PWY33" s="107"/>
      <c r="PWZ33" s="107"/>
      <c r="PXA33" s="107"/>
      <c r="PXB33" s="107"/>
      <c r="PXC33" s="107"/>
      <c r="PXD33" s="107"/>
      <c r="PXE33" s="107"/>
      <c r="PXF33" s="107"/>
      <c r="PXG33" s="107"/>
      <c r="PXH33" s="107"/>
      <c r="PXI33" s="107"/>
      <c r="PXJ33" s="107"/>
      <c r="PXK33" s="107"/>
      <c r="PXL33" s="107"/>
      <c r="PXM33" s="107"/>
      <c r="PXN33" s="107"/>
      <c r="PXO33" s="107"/>
      <c r="PXP33" s="107"/>
      <c r="PXQ33" s="107"/>
      <c r="PXR33" s="107"/>
      <c r="PXS33" s="107"/>
      <c r="PXT33" s="107"/>
      <c r="PXU33" s="107"/>
      <c r="PXV33" s="107"/>
      <c r="PXW33" s="107"/>
      <c r="PXX33" s="107"/>
      <c r="PXY33" s="107"/>
      <c r="PXZ33" s="107"/>
      <c r="PYA33" s="107"/>
      <c r="PYB33" s="107"/>
      <c r="PYC33" s="107"/>
      <c r="PYD33" s="107"/>
      <c r="PYE33" s="107"/>
      <c r="PYF33" s="107"/>
      <c r="PYG33" s="107"/>
      <c r="PYH33" s="107"/>
      <c r="PYI33" s="107"/>
      <c r="PYJ33" s="107"/>
      <c r="PYK33" s="107"/>
      <c r="PYL33" s="107"/>
      <c r="PYM33" s="107"/>
      <c r="PYN33" s="107"/>
      <c r="PYO33" s="107"/>
      <c r="PYP33" s="107"/>
      <c r="PYQ33" s="107"/>
      <c r="PYR33" s="107"/>
      <c r="PYS33" s="107"/>
      <c r="PYT33" s="107"/>
      <c r="PYU33" s="107"/>
      <c r="PYV33" s="107"/>
      <c r="PYW33" s="107"/>
      <c r="PYX33" s="107"/>
      <c r="PYY33" s="107"/>
      <c r="PYZ33" s="107"/>
      <c r="PZA33" s="107"/>
      <c r="PZB33" s="107"/>
      <c r="PZC33" s="107"/>
      <c r="PZD33" s="107"/>
      <c r="PZE33" s="107"/>
      <c r="PZF33" s="107"/>
      <c r="PZG33" s="107"/>
      <c r="PZH33" s="107"/>
      <c r="PZI33" s="107"/>
      <c r="PZJ33" s="107"/>
      <c r="PZK33" s="107"/>
      <c r="PZL33" s="107"/>
      <c r="PZM33" s="107"/>
      <c r="PZN33" s="107"/>
      <c r="PZO33" s="107"/>
      <c r="PZP33" s="107"/>
      <c r="PZQ33" s="107"/>
      <c r="PZR33" s="107"/>
      <c r="PZS33" s="107"/>
      <c r="PZT33" s="107"/>
      <c r="PZU33" s="107"/>
      <c r="PZV33" s="107"/>
      <c r="PZW33" s="107"/>
      <c r="PZX33" s="107"/>
      <c r="PZY33" s="107"/>
      <c r="PZZ33" s="107"/>
      <c r="QAA33" s="107"/>
      <c r="QAB33" s="107"/>
      <c r="QAC33" s="107"/>
      <c r="QAD33" s="107"/>
      <c r="QAE33" s="107"/>
      <c r="QAF33" s="107"/>
      <c r="QAG33" s="107"/>
      <c r="QAH33" s="107"/>
      <c r="QAI33" s="107"/>
      <c r="QAJ33" s="107"/>
      <c r="QAK33" s="107"/>
      <c r="QAL33" s="107"/>
      <c r="QAM33" s="107"/>
      <c r="QAN33" s="107"/>
      <c r="QAO33" s="107"/>
      <c r="QAP33" s="107"/>
      <c r="QAQ33" s="107"/>
      <c r="QAR33" s="107"/>
      <c r="QAS33" s="107"/>
      <c r="QAT33" s="107"/>
      <c r="QAU33" s="107"/>
      <c r="QAV33" s="107"/>
      <c r="QAW33" s="107"/>
      <c r="QAX33" s="107"/>
      <c r="QAY33" s="107"/>
      <c r="QAZ33" s="107"/>
      <c r="QBA33" s="107"/>
      <c r="QBB33" s="107"/>
      <c r="QBC33" s="107"/>
      <c r="QBD33" s="107"/>
      <c r="QBE33" s="107"/>
      <c r="QBF33" s="107"/>
      <c r="QBG33" s="107"/>
      <c r="QBH33" s="107"/>
      <c r="QBI33" s="107"/>
      <c r="QBJ33" s="107"/>
      <c r="QBK33" s="107"/>
      <c r="QBL33" s="107"/>
      <c r="QBM33" s="107"/>
      <c r="QBN33" s="107"/>
      <c r="QBO33" s="107"/>
      <c r="QBP33" s="107"/>
      <c r="QBQ33" s="107"/>
      <c r="QBR33" s="107"/>
      <c r="QBS33" s="107"/>
      <c r="QBT33" s="107"/>
      <c r="QBU33" s="107"/>
      <c r="QBV33" s="107"/>
      <c r="QBW33" s="107"/>
      <c r="QBX33" s="107"/>
      <c r="QBY33" s="107"/>
      <c r="QBZ33" s="107"/>
      <c r="QCA33" s="107"/>
      <c r="QCB33" s="107"/>
      <c r="QCC33" s="107"/>
      <c r="QCD33" s="107"/>
      <c r="QCE33" s="107"/>
      <c r="QCF33" s="107"/>
      <c r="QCG33" s="107"/>
      <c r="QCH33" s="107"/>
      <c r="QCI33" s="107"/>
      <c r="QCJ33" s="107"/>
      <c r="QCK33" s="107"/>
      <c r="QCL33" s="107"/>
      <c r="QCM33" s="107"/>
      <c r="QCN33" s="107"/>
      <c r="QCO33" s="107"/>
      <c r="QCP33" s="107"/>
      <c r="QCQ33" s="107"/>
      <c r="QCR33" s="107"/>
      <c r="QCS33" s="107"/>
      <c r="QCT33" s="107"/>
      <c r="QCU33" s="107"/>
      <c r="QCV33" s="107"/>
      <c r="QCW33" s="107"/>
      <c r="QCX33" s="107"/>
      <c r="QCY33" s="107"/>
      <c r="QCZ33" s="107"/>
      <c r="QDA33" s="107"/>
      <c r="QDB33" s="107"/>
      <c r="QDC33" s="107"/>
      <c r="QDD33" s="107"/>
      <c r="QDE33" s="107"/>
      <c r="QDF33" s="107"/>
      <c r="QDG33" s="107"/>
      <c r="QDH33" s="107"/>
      <c r="QDI33" s="107"/>
      <c r="QDJ33" s="107"/>
      <c r="QDK33" s="107"/>
      <c r="QDL33" s="107"/>
      <c r="QDM33" s="107"/>
      <c r="QDN33" s="107"/>
      <c r="QDO33" s="107"/>
      <c r="QDP33" s="107"/>
      <c r="QDQ33" s="107"/>
      <c r="QDR33" s="107"/>
      <c r="QDS33" s="107"/>
      <c r="QDT33" s="107"/>
      <c r="QDU33" s="107"/>
      <c r="QDV33" s="107"/>
      <c r="QDW33" s="107"/>
      <c r="QDX33" s="107"/>
      <c r="QDY33" s="107"/>
      <c r="QDZ33" s="107"/>
      <c r="QEA33" s="107"/>
      <c r="QEB33" s="107"/>
      <c r="QEC33" s="107"/>
      <c r="QED33" s="107"/>
      <c r="QEE33" s="107"/>
      <c r="QEF33" s="107"/>
      <c r="QEG33" s="107"/>
      <c r="QEH33" s="107"/>
      <c r="QEI33" s="107"/>
      <c r="QEJ33" s="107"/>
      <c r="QEK33" s="107"/>
      <c r="QEL33" s="107"/>
      <c r="QEM33" s="107"/>
      <c r="QEN33" s="107"/>
      <c r="QEO33" s="107"/>
      <c r="QEP33" s="107"/>
      <c r="QEQ33" s="107"/>
      <c r="QER33" s="107"/>
      <c r="QES33" s="107"/>
      <c r="QET33" s="107"/>
      <c r="QEU33" s="107"/>
      <c r="QEV33" s="107"/>
      <c r="QEW33" s="107"/>
      <c r="QEX33" s="107"/>
      <c r="QEY33" s="107"/>
      <c r="QEZ33" s="107"/>
      <c r="QFA33" s="107"/>
      <c r="QFB33" s="107"/>
      <c r="QFC33" s="107"/>
      <c r="QFD33" s="107"/>
      <c r="QFE33" s="107"/>
      <c r="QFF33" s="107"/>
      <c r="QFG33" s="107"/>
      <c r="QFH33" s="107"/>
      <c r="QFI33" s="107"/>
      <c r="QFJ33" s="107"/>
      <c r="QFK33" s="107"/>
      <c r="QFL33" s="107"/>
      <c r="QFM33" s="107"/>
      <c r="QFN33" s="107"/>
      <c r="QFO33" s="107"/>
      <c r="QFP33" s="107"/>
      <c r="QFQ33" s="107"/>
      <c r="QFR33" s="107"/>
      <c r="QFS33" s="107"/>
      <c r="QFT33" s="107"/>
      <c r="QFU33" s="107"/>
      <c r="QFV33" s="107"/>
      <c r="QFW33" s="107"/>
      <c r="QFX33" s="107"/>
      <c r="QFY33" s="107"/>
      <c r="QFZ33" s="107"/>
      <c r="QGA33" s="107"/>
      <c r="QGB33" s="107"/>
      <c r="QGC33" s="107"/>
      <c r="QGD33" s="107"/>
      <c r="QGE33" s="107"/>
      <c r="QGF33" s="107"/>
      <c r="QGG33" s="107"/>
      <c r="QGH33" s="107"/>
      <c r="QGI33" s="107"/>
      <c r="QGJ33" s="107"/>
      <c r="QGK33" s="107"/>
      <c r="QGL33" s="107"/>
      <c r="QGM33" s="107"/>
      <c r="QGN33" s="107"/>
      <c r="QGO33" s="107"/>
      <c r="QGP33" s="107"/>
      <c r="QGQ33" s="107"/>
      <c r="QGR33" s="107"/>
      <c r="QGS33" s="107"/>
      <c r="QGT33" s="107"/>
      <c r="QGU33" s="107"/>
      <c r="QGV33" s="107"/>
      <c r="QGW33" s="107"/>
      <c r="QGX33" s="107"/>
      <c r="QGY33" s="107"/>
      <c r="QGZ33" s="107"/>
      <c r="QHA33" s="107"/>
      <c r="QHB33" s="107"/>
      <c r="QHC33" s="107"/>
      <c r="QHD33" s="107"/>
      <c r="QHE33" s="107"/>
      <c r="QHF33" s="107"/>
      <c r="QHG33" s="107"/>
      <c r="QHH33" s="107"/>
      <c r="QHI33" s="107"/>
      <c r="QHJ33" s="107"/>
      <c r="QHK33" s="107"/>
      <c r="QHL33" s="107"/>
      <c r="QHM33" s="107"/>
      <c r="QHN33" s="107"/>
      <c r="QHO33" s="107"/>
      <c r="QHP33" s="107"/>
      <c r="QHQ33" s="107"/>
      <c r="QHR33" s="107"/>
      <c r="QHS33" s="107"/>
      <c r="QHT33" s="107"/>
      <c r="QHU33" s="107"/>
      <c r="QHV33" s="107"/>
      <c r="QHW33" s="107"/>
      <c r="QHX33" s="107"/>
      <c r="QHY33" s="107"/>
      <c r="QHZ33" s="107"/>
      <c r="QIA33" s="107"/>
      <c r="QIB33" s="107"/>
      <c r="QIC33" s="107"/>
      <c r="QID33" s="107"/>
      <c r="QIE33" s="107"/>
      <c r="QIF33" s="107"/>
      <c r="QIG33" s="107"/>
      <c r="QIH33" s="107"/>
      <c r="QII33" s="107"/>
      <c r="QIJ33" s="107"/>
      <c r="QIK33" s="107"/>
      <c r="QIL33" s="107"/>
      <c r="QIM33" s="107"/>
      <c r="QIN33" s="107"/>
      <c r="QIO33" s="107"/>
      <c r="QIP33" s="107"/>
      <c r="QIQ33" s="107"/>
      <c r="QIR33" s="107"/>
      <c r="QIS33" s="107"/>
      <c r="QIT33" s="107"/>
      <c r="QIU33" s="107"/>
      <c r="QIV33" s="107"/>
      <c r="QIW33" s="107"/>
      <c r="QIX33" s="107"/>
      <c r="QIY33" s="107"/>
      <c r="QIZ33" s="107"/>
      <c r="QJA33" s="107"/>
      <c r="QJB33" s="107"/>
      <c r="QJC33" s="107"/>
      <c r="QJD33" s="107"/>
      <c r="QJE33" s="107"/>
      <c r="QJF33" s="107"/>
      <c r="QJG33" s="107"/>
      <c r="QJH33" s="107"/>
      <c r="QJI33" s="107"/>
      <c r="QJJ33" s="107"/>
      <c r="QJK33" s="107"/>
      <c r="QJL33" s="107"/>
      <c r="QJM33" s="107"/>
      <c r="QJN33" s="107"/>
      <c r="QJO33" s="107"/>
      <c r="QJP33" s="107"/>
      <c r="QJQ33" s="107"/>
      <c r="QJR33" s="107"/>
      <c r="QJS33" s="107"/>
      <c r="QJT33" s="107"/>
      <c r="QJU33" s="107"/>
      <c r="QJV33" s="107"/>
      <c r="QJW33" s="107"/>
      <c r="QJX33" s="107"/>
      <c r="QJY33" s="107"/>
      <c r="QJZ33" s="107"/>
      <c r="QKA33" s="107"/>
      <c r="QKB33" s="107"/>
      <c r="QKC33" s="107"/>
      <c r="QKD33" s="107"/>
      <c r="QKE33" s="107"/>
      <c r="QKF33" s="107"/>
      <c r="QKG33" s="107"/>
      <c r="QKH33" s="107"/>
      <c r="QKI33" s="107"/>
      <c r="QKJ33" s="107"/>
      <c r="QKK33" s="107"/>
      <c r="QKL33" s="107"/>
      <c r="QKM33" s="107"/>
      <c r="QKN33" s="107"/>
      <c r="QKO33" s="107"/>
      <c r="QKP33" s="107"/>
      <c r="QKQ33" s="107"/>
      <c r="QKR33" s="107"/>
      <c r="QKS33" s="107"/>
      <c r="QKT33" s="107"/>
      <c r="QKU33" s="107"/>
      <c r="QKV33" s="107"/>
      <c r="QKW33" s="107"/>
      <c r="QKX33" s="107"/>
      <c r="QKY33" s="107"/>
      <c r="QKZ33" s="107"/>
      <c r="QLA33" s="107"/>
      <c r="QLB33" s="107"/>
      <c r="QLC33" s="107"/>
      <c r="QLD33" s="107"/>
      <c r="QLE33" s="107"/>
      <c r="QLF33" s="107"/>
      <c r="QLG33" s="107"/>
      <c r="QLH33" s="107"/>
      <c r="QLI33" s="107"/>
      <c r="QLJ33" s="107"/>
      <c r="QLK33" s="107"/>
      <c r="QLL33" s="107"/>
      <c r="QLM33" s="107"/>
      <c r="QLN33" s="107"/>
      <c r="QLO33" s="107"/>
      <c r="QLP33" s="107"/>
      <c r="QLQ33" s="107"/>
      <c r="QLR33" s="107"/>
      <c r="QLS33" s="107"/>
      <c r="QLT33" s="107"/>
      <c r="QLU33" s="107"/>
      <c r="QLV33" s="107"/>
      <c r="QLW33" s="107"/>
      <c r="QLX33" s="107"/>
      <c r="QLY33" s="107"/>
      <c r="QLZ33" s="107"/>
      <c r="QMA33" s="107"/>
      <c r="QMB33" s="107"/>
      <c r="QMC33" s="107"/>
      <c r="QMD33" s="107"/>
      <c r="QME33" s="107"/>
      <c r="QMF33" s="107"/>
      <c r="QMG33" s="107"/>
      <c r="QMH33" s="107"/>
      <c r="QMI33" s="107"/>
      <c r="QMJ33" s="107"/>
      <c r="QMK33" s="107"/>
      <c r="QML33" s="107"/>
      <c r="QMM33" s="107"/>
      <c r="QMN33" s="107"/>
      <c r="QMO33" s="107"/>
      <c r="QMP33" s="107"/>
      <c r="QMQ33" s="107"/>
      <c r="QMR33" s="107"/>
      <c r="QMS33" s="107"/>
      <c r="QMT33" s="107"/>
      <c r="QMU33" s="107"/>
      <c r="QMV33" s="107"/>
      <c r="QMW33" s="107"/>
      <c r="QMX33" s="107"/>
      <c r="QMY33" s="107"/>
      <c r="QMZ33" s="107"/>
      <c r="QNA33" s="107"/>
      <c r="QNB33" s="107"/>
      <c r="QNC33" s="107"/>
      <c r="QND33" s="107"/>
      <c r="QNE33" s="107"/>
      <c r="QNF33" s="107"/>
      <c r="QNG33" s="107"/>
      <c r="QNH33" s="107"/>
      <c r="QNI33" s="107"/>
      <c r="QNJ33" s="107"/>
      <c r="QNK33" s="107"/>
      <c r="QNL33" s="107"/>
      <c r="QNM33" s="107"/>
      <c r="QNN33" s="107"/>
      <c r="QNO33" s="107"/>
      <c r="QNP33" s="107"/>
      <c r="QNQ33" s="107"/>
      <c r="QNR33" s="107"/>
      <c r="QNS33" s="107"/>
      <c r="QNT33" s="107"/>
      <c r="QNU33" s="107"/>
      <c r="QNV33" s="107"/>
      <c r="QNW33" s="107"/>
      <c r="QNX33" s="107"/>
      <c r="QNY33" s="107"/>
      <c r="QNZ33" s="107"/>
      <c r="QOA33" s="107"/>
      <c r="QOB33" s="107"/>
      <c r="QOC33" s="107"/>
      <c r="QOD33" s="107"/>
      <c r="QOE33" s="107"/>
      <c r="QOF33" s="107"/>
      <c r="QOG33" s="107"/>
      <c r="QOH33" s="107"/>
      <c r="QOI33" s="107"/>
      <c r="QOJ33" s="107"/>
      <c r="QOK33" s="107"/>
      <c r="QOL33" s="107"/>
      <c r="QOM33" s="107"/>
      <c r="QON33" s="107"/>
      <c r="QOO33" s="107"/>
      <c r="QOP33" s="107"/>
      <c r="QOQ33" s="107"/>
      <c r="QOR33" s="107"/>
      <c r="QOS33" s="107"/>
      <c r="QOT33" s="107"/>
      <c r="QOU33" s="107"/>
      <c r="QOV33" s="107"/>
      <c r="QOW33" s="107"/>
      <c r="QOX33" s="107"/>
      <c r="QOY33" s="107"/>
      <c r="QOZ33" s="107"/>
      <c r="QPA33" s="107"/>
      <c r="QPB33" s="107"/>
      <c r="QPC33" s="107"/>
      <c r="QPD33" s="107"/>
      <c r="QPE33" s="107"/>
      <c r="QPF33" s="107"/>
      <c r="QPG33" s="107"/>
      <c r="QPH33" s="107"/>
      <c r="QPI33" s="107"/>
      <c r="QPJ33" s="107"/>
      <c r="QPK33" s="107"/>
      <c r="QPL33" s="107"/>
      <c r="QPM33" s="107"/>
      <c r="QPN33" s="107"/>
      <c r="QPO33" s="107"/>
      <c r="QPP33" s="107"/>
      <c r="QPQ33" s="107"/>
      <c r="QPR33" s="107"/>
      <c r="QPS33" s="107"/>
      <c r="QPT33" s="107"/>
      <c r="QPU33" s="107"/>
      <c r="QPV33" s="107"/>
      <c r="QPW33" s="107"/>
      <c r="QPX33" s="107"/>
      <c r="QPY33" s="107"/>
      <c r="QPZ33" s="107"/>
      <c r="QQA33" s="107"/>
      <c r="QQB33" s="107"/>
      <c r="QQC33" s="107"/>
      <c r="QQD33" s="107"/>
      <c r="QQE33" s="107"/>
      <c r="QQF33" s="107"/>
      <c r="QQG33" s="107"/>
      <c r="QQH33" s="107"/>
      <c r="QQI33" s="107"/>
      <c r="QQJ33" s="107"/>
      <c r="QQK33" s="107"/>
      <c r="QQL33" s="107"/>
      <c r="QQM33" s="107"/>
      <c r="QQN33" s="107"/>
      <c r="QQO33" s="107"/>
      <c r="QQP33" s="107"/>
      <c r="QQQ33" s="107"/>
      <c r="QQR33" s="107"/>
      <c r="QQS33" s="107"/>
      <c r="QQT33" s="107"/>
      <c r="QQU33" s="107"/>
      <c r="QQV33" s="107"/>
      <c r="QQW33" s="107"/>
      <c r="QQX33" s="107"/>
      <c r="QQY33" s="107"/>
      <c r="QQZ33" s="107"/>
      <c r="QRA33" s="107"/>
      <c r="QRB33" s="107"/>
      <c r="QRC33" s="107"/>
      <c r="QRD33" s="107"/>
      <c r="QRE33" s="107"/>
      <c r="QRF33" s="107"/>
      <c r="QRG33" s="107"/>
      <c r="QRH33" s="107"/>
      <c r="QRI33" s="107"/>
      <c r="QRJ33" s="107"/>
      <c r="QRK33" s="107"/>
      <c r="QRL33" s="107"/>
      <c r="QRM33" s="107"/>
      <c r="QRN33" s="107"/>
      <c r="QRO33" s="107"/>
      <c r="QRP33" s="107"/>
      <c r="QRQ33" s="107"/>
      <c r="QRR33" s="107"/>
      <c r="QRS33" s="107"/>
      <c r="QRT33" s="107"/>
      <c r="QRU33" s="107"/>
      <c r="QRV33" s="107"/>
      <c r="QRW33" s="107"/>
      <c r="QRX33" s="107"/>
      <c r="QRY33" s="107"/>
      <c r="QRZ33" s="107"/>
      <c r="QSA33" s="107"/>
      <c r="QSB33" s="107"/>
      <c r="QSC33" s="107"/>
      <c r="QSD33" s="107"/>
      <c r="QSE33" s="107"/>
      <c r="QSF33" s="107"/>
      <c r="QSG33" s="107"/>
      <c r="QSH33" s="107"/>
      <c r="QSI33" s="107"/>
      <c r="QSJ33" s="107"/>
      <c r="QSK33" s="107"/>
      <c r="QSL33" s="107"/>
      <c r="QSM33" s="107"/>
      <c r="QSN33" s="107"/>
      <c r="QSO33" s="107"/>
      <c r="QSP33" s="107"/>
      <c r="QSQ33" s="107"/>
      <c r="QSR33" s="107"/>
      <c r="QSS33" s="107"/>
      <c r="QST33" s="107"/>
      <c r="QSU33" s="107"/>
      <c r="QSV33" s="107"/>
      <c r="QSW33" s="107"/>
      <c r="QSX33" s="107"/>
      <c r="QSY33" s="107"/>
      <c r="QSZ33" s="107"/>
      <c r="QTA33" s="107"/>
      <c r="QTB33" s="107"/>
      <c r="QTC33" s="107"/>
      <c r="QTD33" s="107"/>
      <c r="QTE33" s="107"/>
      <c r="QTF33" s="107"/>
      <c r="QTG33" s="107"/>
      <c r="QTH33" s="107"/>
      <c r="QTI33" s="107"/>
      <c r="QTJ33" s="107"/>
      <c r="QTK33" s="107"/>
      <c r="QTL33" s="107"/>
      <c r="QTM33" s="107"/>
      <c r="QTN33" s="107"/>
      <c r="QTO33" s="107"/>
      <c r="QTP33" s="107"/>
      <c r="QTQ33" s="107"/>
      <c r="QTR33" s="107"/>
      <c r="QTS33" s="107"/>
      <c r="QTT33" s="107"/>
      <c r="QTU33" s="107"/>
      <c r="QTV33" s="107"/>
      <c r="QTW33" s="107"/>
      <c r="QTX33" s="107"/>
      <c r="QTY33" s="107"/>
      <c r="QTZ33" s="107"/>
      <c r="QUA33" s="107"/>
      <c r="QUB33" s="107"/>
      <c r="QUC33" s="107"/>
      <c r="QUD33" s="107"/>
      <c r="QUE33" s="107"/>
      <c r="QUF33" s="107"/>
      <c r="QUG33" s="107"/>
      <c r="QUH33" s="107"/>
      <c r="QUI33" s="107"/>
      <c r="QUJ33" s="107"/>
      <c r="QUK33" s="107"/>
      <c r="QUL33" s="107"/>
      <c r="QUM33" s="107"/>
      <c r="QUN33" s="107"/>
      <c r="QUO33" s="107"/>
      <c r="QUP33" s="107"/>
      <c r="QUQ33" s="107"/>
      <c r="QUR33" s="107"/>
      <c r="QUS33" s="107"/>
      <c r="QUT33" s="107"/>
      <c r="QUU33" s="107"/>
      <c r="QUV33" s="107"/>
      <c r="QUW33" s="107"/>
      <c r="QUX33" s="107"/>
      <c r="QUY33" s="107"/>
      <c r="QUZ33" s="107"/>
      <c r="QVA33" s="107"/>
      <c r="QVB33" s="107"/>
      <c r="QVC33" s="107"/>
      <c r="QVD33" s="107"/>
      <c r="QVE33" s="107"/>
      <c r="QVF33" s="107"/>
      <c r="QVG33" s="107"/>
      <c r="QVH33" s="107"/>
      <c r="QVI33" s="107"/>
      <c r="QVJ33" s="107"/>
      <c r="QVK33" s="107"/>
      <c r="QVL33" s="107"/>
      <c r="QVM33" s="107"/>
      <c r="QVN33" s="107"/>
      <c r="QVO33" s="107"/>
      <c r="QVP33" s="107"/>
      <c r="QVQ33" s="107"/>
      <c r="QVR33" s="107"/>
      <c r="QVS33" s="107"/>
      <c r="QVT33" s="107"/>
      <c r="QVU33" s="107"/>
      <c r="QVV33" s="107"/>
      <c r="QVW33" s="107"/>
      <c r="QVX33" s="107"/>
      <c r="QVY33" s="107"/>
      <c r="QVZ33" s="107"/>
      <c r="QWA33" s="107"/>
      <c r="QWB33" s="107"/>
      <c r="QWC33" s="107"/>
      <c r="QWD33" s="107"/>
      <c r="QWE33" s="107"/>
      <c r="QWF33" s="107"/>
      <c r="QWG33" s="107"/>
      <c r="QWH33" s="107"/>
      <c r="QWI33" s="107"/>
      <c r="QWJ33" s="107"/>
      <c r="QWK33" s="107"/>
      <c r="QWL33" s="107"/>
      <c r="QWM33" s="107"/>
      <c r="QWN33" s="107"/>
      <c r="QWO33" s="107"/>
      <c r="QWP33" s="107"/>
      <c r="QWQ33" s="107"/>
      <c r="QWR33" s="107"/>
      <c r="QWS33" s="107"/>
      <c r="QWT33" s="107"/>
      <c r="QWU33" s="107"/>
      <c r="QWV33" s="107"/>
      <c r="QWW33" s="107"/>
      <c r="QWX33" s="107"/>
      <c r="QWY33" s="107"/>
      <c r="QWZ33" s="107"/>
      <c r="QXA33" s="107"/>
      <c r="QXB33" s="107"/>
      <c r="QXC33" s="107"/>
      <c r="QXD33" s="107"/>
      <c r="QXE33" s="107"/>
      <c r="QXF33" s="107"/>
      <c r="QXG33" s="107"/>
      <c r="QXH33" s="107"/>
      <c r="QXI33" s="107"/>
      <c r="QXJ33" s="107"/>
      <c r="QXK33" s="107"/>
      <c r="QXL33" s="107"/>
      <c r="QXM33" s="107"/>
      <c r="QXN33" s="107"/>
      <c r="QXO33" s="107"/>
      <c r="QXP33" s="107"/>
      <c r="QXQ33" s="107"/>
      <c r="QXR33" s="107"/>
      <c r="QXS33" s="107"/>
      <c r="QXT33" s="107"/>
      <c r="QXU33" s="107"/>
      <c r="QXV33" s="107"/>
      <c r="QXW33" s="107"/>
      <c r="QXX33" s="107"/>
      <c r="QXY33" s="107"/>
      <c r="QXZ33" s="107"/>
      <c r="QYA33" s="107"/>
      <c r="QYB33" s="107"/>
      <c r="QYC33" s="107"/>
      <c r="QYD33" s="107"/>
      <c r="QYE33" s="107"/>
      <c r="QYF33" s="107"/>
      <c r="QYG33" s="107"/>
      <c r="QYH33" s="107"/>
      <c r="QYI33" s="107"/>
      <c r="QYJ33" s="107"/>
      <c r="QYK33" s="107"/>
      <c r="QYL33" s="107"/>
      <c r="QYM33" s="107"/>
      <c r="QYN33" s="107"/>
      <c r="QYO33" s="107"/>
      <c r="QYP33" s="107"/>
      <c r="QYQ33" s="107"/>
      <c r="QYR33" s="107"/>
      <c r="QYS33" s="107"/>
      <c r="QYT33" s="107"/>
      <c r="QYU33" s="107"/>
      <c r="QYV33" s="107"/>
      <c r="QYW33" s="107"/>
      <c r="QYX33" s="107"/>
      <c r="QYY33" s="107"/>
      <c r="QYZ33" s="107"/>
      <c r="QZA33" s="107"/>
      <c r="QZB33" s="107"/>
      <c r="QZC33" s="107"/>
      <c r="QZD33" s="107"/>
      <c r="QZE33" s="107"/>
      <c r="QZF33" s="107"/>
      <c r="QZG33" s="107"/>
      <c r="QZH33" s="107"/>
      <c r="QZI33" s="107"/>
      <c r="QZJ33" s="107"/>
      <c r="QZK33" s="107"/>
      <c r="QZL33" s="107"/>
      <c r="QZM33" s="107"/>
      <c r="QZN33" s="107"/>
      <c r="QZO33" s="107"/>
      <c r="QZP33" s="107"/>
      <c r="QZQ33" s="107"/>
      <c r="QZR33" s="107"/>
      <c r="QZS33" s="107"/>
      <c r="QZT33" s="107"/>
      <c r="QZU33" s="107"/>
      <c r="QZV33" s="107"/>
      <c r="QZW33" s="107"/>
      <c r="QZX33" s="107"/>
      <c r="QZY33" s="107"/>
      <c r="QZZ33" s="107"/>
      <c r="RAA33" s="107"/>
      <c r="RAB33" s="107"/>
      <c r="RAC33" s="107"/>
      <c r="RAD33" s="107"/>
      <c r="RAE33" s="107"/>
      <c r="RAF33" s="107"/>
      <c r="RAG33" s="107"/>
      <c r="RAH33" s="107"/>
      <c r="RAI33" s="107"/>
      <c r="RAJ33" s="107"/>
      <c r="RAK33" s="107"/>
      <c r="RAL33" s="107"/>
      <c r="RAM33" s="107"/>
      <c r="RAN33" s="107"/>
      <c r="RAO33" s="107"/>
      <c r="RAP33" s="107"/>
      <c r="RAQ33" s="107"/>
      <c r="RAR33" s="107"/>
      <c r="RAS33" s="107"/>
      <c r="RAT33" s="107"/>
      <c r="RAU33" s="107"/>
      <c r="RAV33" s="107"/>
      <c r="RAW33" s="107"/>
      <c r="RAX33" s="107"/>
      <c r="RAY33" s="107"/>
      <c r="RAZ33" s="107"/>
      <c r="RBA33" s="107"/>
      <c r="RBB33" s="107"/>
      <c r="RBC33" s="107"/>
      <c r="RBD33" s="107"/>
      <c r="RBE33" s="107"/>
      <c r="RBF33" s="107"/>
      <c r="RBG33" s="107"/>
      <c r="RBH33" s="107"/>
      <c r="RBI33" s="107"/>
      <c r="RBJ33" s="107"/>
      <c r="RBK33" s="107"/>
      <c r="RBL33" s="107"/>
      <c r="RBM33" s="107"/>
      <c r="RBN33" s="107"/>
      <c r="RBO33" s="107"/>
      <c r="RBP33" s="107"/>
      <c r="RBQ33" s="107"/>
      <c r="RBR33" s="107"/>
      <c r="RBS33" s="107"/>
      <c r="RBT33" s="107"/>
      <c r="RBU33" s="107"/>
      <c r="RBV33" s="107"/>
      <c r="RBW33" s="107"/>
      <c r="RBX33" s="107"/>
      <c r="RBY33" s="107"/>
      <c r="RBZ33" s="107"/>
      <c r="RCA33" s="107"/>
      <c r="RCB33" s="107"/>
      <c r="RCC33" s="107"/>
      <c r="RCD33" s="107"/>
      <c r="RCE33" s="107"/>
      <c r="RCF33" s="107"/>
      <c r="RCG33" s="107"/>
      <c r="RCH33" s="107"/>
      <c r="RCI33" s="107"/>
      <c r="RCJ33" s="107"/>
      <c r="RCK33" s="107"/>
      <c r="RCL33" s="107"/>
      <c r="RCM33" s="107"/>
      <c r="RCN33" s="107"/>
      <c r="RCO33" s="107"/>
      <c r="RCP33" s="107"/>
      <c r="RCQ33" s="107"/>
      <c r="RCR33" s="107"/>
      <c r="RCS33" s="107"/>
      <c r="RCT33" s="107"/>
      <c r="RCU33" s="107"/>
      <c r="RCV33" s="107"/>
      <c r="RCW33" s="107"/>
      <c r="RCX33" s="107"/>
      <c r="RCY33" s="107"/>
      <c r="RCZ33" s="107"/>
      <c r="RDA33" s="107"/>
      <c r="RDB33" s="107"/>
      <c r="RDC33" s="107"/>
      <c r="RDD33" s="107"/>
      <c r="RDE33" s="107"/>
      <c r="RDF33" s="107"/>
      <c r="RDG33" s="107"/>
      <c r="RDH33" s="107"/>
      <c r="RDI33" s="107"/>
      <c r="RDJ33" s="107"/>
      <c r="RDK33" s="107"/>
      <c r="RDL33" s="107"/>
      <c r="RDM33" s="107"/>
      <c r="RDN33" s="107"/>
      <c r="RDO33" s="107"/>
      <c r="RDP33" s="107"/>
      <c r="RDQ33" s="107"/>
      <c r="RDR33" s="107"/>
      <c r="RDS33" s="107"/>
      <c r="RDT33" s="107"/>
      <c r="RDU33" s="107"/>
      <c r="RDV33" s="107"/>
      <c r="RDW33" s="107"/>
      <c r="RDX33" s="107"/>
      <c r="RDY33" s="107"/>
      <c r="RDZ33" s="107"/>
      <c r="REA33" s="107"/>
      <c r="REB33" s="107"/>
      <c r="REC33" s="107"/>
      <c r="RED33" s="107"/>
      <c r="REE33" s="107"/>
      <c r="REF33" s="107"/>
      <c r="REG33" s="107"/>
      <c r="REH33" s="107"/>
      <c r="REI33" s="107"/>
      <c r="REJ33" s="107"/>
      <c r="REK33" s="107"/>
      <c r="REL33" s="107"/>
      <c r="REM33" s="107"/>
      <c r="REN33" s="107"/>
      <c r="REO33" s="107"/>
      <c r="REP33" s="107"/>
      <c r="REQ33" s="107"/>
      <c r="RER33" s="107"/>
      <c r="RES33" s="107"/>
      <c r="RET33" s="107"/>
      <c r="REU33" s="107"/>
      <c r="REV33" s="107"/>
      <c r="REW33" s="107"/>
      <c r="REX33" s="107"/>
      <c r="REY33" s="107"/>
      <c r="REZ33" s="107"/>
      <c r="RFA33" s="107"/>
      <c r="RFB33" s="107"/>
      <c r="RFC33" s="107"/>
      <c r="RFD33" s="107"/>
      <c r="RFE33" s="107"/>
      <c r="RFF33" s="107"/>
      <c r="RFG33" s="107"/>
      <c r="RFH33" s="107"/>
      <c r="RFI33" s="107"/>
      <c r="RFJ33" s="107"/>
      <c r="RFK33" s="107"/>
      <c r="RFL33" s="107"/>
      <c r="RFM33" s="107"/>
      <c r="RFN33" s="107"/>
      <c r="RFO33" s="107"/>
      <c r="RFP33" s="107"/>
      <c r="RFQ33" s="107"/>
      <c r="RFR33" s="107"/>
      <c r="RFS33" s="107"/>
      <c r="RFT33" s="107"/>
      <c r="RFU33" s="107"/>
      <c r="RFV33" s="107"/>
      <c r="RFW33" s="107"/>
      <c r="RFX33" s="107"/>
      <c r="RFY33" s="107"/>
      <c r="RFZ33" s="107"/>
      <c r="RGA33" s="107"/>
      <c r="RGB33" s="107"/>
      <c r="RGC33" s="107"/>
      <c r="RGD33" s="107"/>
      <c r="RGE33" s="107"/>
      <c r="RGF33" s="107"/>
      <c r="RGG33" s="107"/>
      <c r="RGH33" s="107"/>
      <c r="RGI33" s="107"/>
      <c r="RGJ33" s="107"/>
      <c r="RGK33" s="107"/>
      <c r="RGL33" s="107"/>
      <c r="RGM33" s="107"/>
      <c r="RGN33" s="107"/>
      <c r="RGO33" s="107"/>
      <c r="RGP33" s="107"/>
      <c r="RGQ33" s="107"/>
      <c r="RGR33" s="107"/>
      <c r="RGS33" s="107"/>
      <c r="RGT33" s="107"/>
      <c r="RGU33" s="107"/>
      <c r="RGV33" s="107"/>
      <c r="RGW33" s="107"/>
      <c r="RGX33" s="107"/>
      <c r="RGY33" s="107"/>
      <c r="RGZ33" s="107"/>
      <c r="RHA33" s="107"/>
      <c r="RHB33" s="107"/>
      <c r="RHC33" s="107"/>
      <c r="RHD33" s="107"/>
      <c r="RHE33" s="107"/>
      <c r="RHF33" s="107"/>
      <c r="RHG33" s="107"/>
      <c r="RHH33" s="107"/>
      <c r="RHI33" s="107"/>
      <c r="RHJ33" s="107"/>
      <c r="RHK33" s="107"/>
      <c r="RHL33" s="107"/>
      <c r="RHM33" s="107"/>
      <c r="RHN33" s="107"/>
      <c r="RHO33" s="107"/>
      <c r="RHP33" s="107"/>
      <c r="RHQ33" s="107"/>
      <c r="RHR33" s="107"/>
      <c r="RHS33" s="107"/>
      <c r="RHT33" s="107"/>
      <c r="RHU33" s="107"/>
      <c r="RHV33" s="107"/>
      <c r="RHW33" s="107"/>
      <c r="RHX33" s="107"/>
      <c r="RHY33" s="107"/>
      <c r="RHZ33" s="107"/>
      <c r="RIA33" s="107"/>
      <c r="RIB33" s="107"/>
      <c r="RIC33" s="107"/>
      <c r="RID33" s="107"/>
      <c r="RIE33" s="107"/>
      <c r="RIF33" s="107"/>
      <c r="RIG33" s="107"/>
      <c r="RIH33" s="107"/>
      <c r="RII33" s="107"/>
      <c r="RIJ33" s="107"/>
      <c r="RIK33" s="107"/>
      <c r="RIL33" s="107"/>
      <c r="RIM33" s="107"/>
      <c r="RIN33" s="107"/>
      <c r="RIO33" s="107"/>
      <c r="RIP33" s="107"/>
      <c r="RIQ33" s="107"/>
      <c r="RIR33" s="107"/>
      <c r="RIS33" s="107"/>
      <c r="RIT33" s="107"/>
      <c r="RIU33" s="107"/>
      <c r="RIV33" s="107"/>
      <c r="RIW33" s="107"/>
      <c r="RIX33" s="107"/>
      <c r="RIY33" s="107"/>
      <c r="RIZ33" s="107"/>
      <c r="RJA33" s="107"/>
      <c r="RJB33" s="107"/>
      <c r="RJC33" s="107"/>
      <c r="RJD33" s="107"/>
      <c r="RJE33" s="107"/>
      <c r="RJF33" s="107"/>
      <c r="RJG33" s="107"/>
      <c r="RJH33" s="107"/>
      <c r="RJI33" s="107"/>
      <c r="RJJ33" s="107"/>
      <c r="RJK33" s="107"/>
      <c r="RJL33" s="107"/>
      <c r="RJM33" s="107"/>
      <c r="RJN33" s="107"/>
      <c r="RJO33" s="107"/>
      <c r="RJP33" s="107"/>
      <c r="RJQ33" s="107"/>
      <c r="RJR33" s="107"/>
      <c r="RJS33" s="107"/>
      <c r="RJT33" s="107"/>
      <c r="RJU33" s="107"/>
      <c r="RJV33" s="107"/>
      <c r="RJW33" s="107"/>
      <c r="RJX33" s="107"/>
      <c r="RJY33" s="107"/>
      <c r="RJZ33" s="107"/>
      <c r="RKA33" s="107"/>
      <c r="RKB33" s="107"/>
      <c r="RKC33" s="107"/>
      <c r="RKD33" s="107"/>
      <c r="RKE33" s="107"/>
      <c r="RKF33" s="107"/>
      <c r="RKG33" s="107"/>
      <c r="RKH33" s="107"/>
      <c r="RKI33" s="107"/>
      <c r="RKJ33" s="107"/>
      <c r="RKK33" s="107"/>
      <c r="RKL33" s="107"/>
      <c r="RKM33" s="107"/>
      <c r="RKN33" s="107"/>
      <c r="RKO33" s="107"/>
      <c r="RKP33" s="107"/>
      <c r="RKQ33" s="107"/>
      <c r="RKR33" s="107"/>
      <c r="RKS33" s="107"/>
      <c r="RKT33" s="107"/>
      <c r="RKU33" s="107"/>
      <c r="RKV33" s="107"/>
      <c r="RKW33" s="107"/>
      <c r="RKX33" s="107"/>
      <c r="RKY33" s="107"/>
      <c r="RKZ33" s="107"/>
      <c r="RLA33" s="107"/>
      <c r="RLB33" s="107"/>
      <c r="RLC33" s="107"/>
      <c r="RLD33" s="107"/>
      <c r="RLE33" s="107"/>
      <c r="RLF33" s="107"/>
      <c r="RLG33" s="107"/>
      <c r="RLH33" s="107"/>
      <c r="RLI33" s="107"/>
      <c r="RLJ33" s="107"/>
      <c r="RLK33" s="107"/>
      <c r="RLL33" s="107"/>
      <c r="RLM33" s="107"/>
      <c r="RLN33" s="107"/>
      <c r="RLO33" s="107"/>
      <c r="RLP33" s="107"/>
      <c r="RLQ33" s="107"/>
      <c r="RLR33" s="107"/>
      <c r="RLS33" s="107"/>
      <c r="RLT33" s="107"/>
      <c r="RLU33" s="107"/>
      <c r="RLV33" s="107"/>
      <c r="RLW33" s="107"/>
      <c r="RLX33" s="107"/>
      <c r="RLY33" s="107"/>
      <c r="RLZ33" s="107"/>
      <c r="RMA33" s="107"/>
      <c r="RMB33" s="107"/>
      <c r="RMC33" s="107"/>
      <c r="RMD33" s="107"/>
      <c r="RME33" s="107"/>
      <c r="RMF33" s="107"/>
      <c r="RMG33" s="107"/>
      <c r="RMH33" s="107"/>
      <c r="RMI33" s="107"/>
      <c r="RMJ33" s="107"/>
      <c r="RMK33" s="107"/>
      <c r="RML33" s="107"/>
      <c r="RMM33" s="107"/>
      <c r="RMN33" s="107"/>
      <c r="RMO33" s="107"/>
      <c r="RMP33" s="107"/>
      <c r="RMQ33" s="107"/>
      <c r="RMR33" s="107"/>
      <c r="RMS33" s="107"/>
      <c r="RMT33" s="107"/>
      <c r="RMU33" s="107"/>
      <c r="RMV33" s="107"/>
      <c r="RMW33" s="107"/>
      <c r="RMX33" s="107"/>
      <c r="RMY33" s="107"/>
      <c r="RMZ33" s="107"/>
      <c r="RNA33" s="107"/>
      <c r="RNB33" s="107"/>
      <c r="RNC33" s="107"/>
      <c r="RND33" s="107"/>
      <c r="RNE33" s="107"/>
      <c r="RNF33" s="107"/>
      <c r="RNG33" s="107"/>
      <c r="RNH33" s="107"/>
      <c r="RNI33" s="107"/>
      <c r="RNJ33" s="107"/>
      <c r="RNK33" s="107"/>
      <c r="RNL33" s="107"/>
      <c r="RNM33" s="107"/>
      <c r="RNN33" s="107"/>
      <c r="RNO33" s="107"/>
      <c r="RNP33" s="107"/>
      <c r="RNQ33" s="107"/>
      <c r="RNR33" s="107"/>
      <c r="RNS33" s="107"/>
      <c r="RNT33" s="107"/>
      <c r="RNU33" s="107"/>
      <c r="RNV33" s="107"/>
      <c r="RNW33" s="107"/>
      <c r="RNX33" s="107"/>
      <c r="RNY33" s="107"/>
      <c r="RNZ33" s="107"/>
      <c r="ROA33" s="107"/>
      <c r="ROB33" s="107"/>
      <c r="ROC33" s="107"/>
      <c r="ROD33" s="107"/>
      <c r="ROE33" s="107"/>
      <c r="ROF33" s="107"/>
      <c r="ROG33" s="107"/>
      <c r="ROH33" s="107"/>
      <c r="ROI33" s="107"/>
      <c r="ROJ33" s="107"/>
      <c r="ROK33" s="107"/>
      <c r="ROL33" s="107"/>
      <c r="ROM33" s="107"/>
      <c r="RON33" s="107"/>
      <c r="ROO33" s="107"/>
      <c r="ROP33" s="107"/>
      <c r="ROQ33" s="107"/>
      <c r="ROR33" s="107"/>
      <c r="ROS33" s="107"/>
      <c r="ROT33" s="107"/>
      <c r="ROU33" s="107"/>
      <c r="ROV33" s="107"/>
      <c r="ROW33" s="107"/>
      <c r="ROX33" s="107"/>
      <c r="ROY33" s="107"/>
      <c r="ROZ33" s="107"/>
      <c r="RPA33" s="107"/>
      <c r="RPB33" s="107"/>
      <c r="RPC33" s="107"/>
      <c r="RPD33" s="107"/>
      <c r="RPE33" s="107"/>
      <c r="RPF33" s="107"/>
      <c r="RPG33" s="107"/>
      <c r="RPH33" s="107"/>
      <c r="RPI33" s="107"/>
      <c r="RPJ33" s="107"/>
      <c r="RPK33" s="107"/>
      <c r="RPL33" s="107"/>
      <c r="RPM33" s="107"/>
      <c r="RPN33" s="107"/>
      <c r="RPO33" s="107"/>
      <c r="RPP33" s="107"/>
      <c r="RPQ33" s="107"/>
      <c r="RPR33" s="107"/>
      <c r="RPS33" s="107"/>
      <c r="RPT33" s="107"/>
      <c r="RPU33" s="107"/>
      <c r="RPV33" s="107"/>
      <c r="RPW33" s="107"/>
      <c r="RPX33" s="107"/>
      <c r="RPY33" s="107"/>
      <c r="RPZ33" s="107"/>
      <c r="RQA33" s="107"/>
      <c r="RQB33" s="107"/>
      <c r="RQC33" s="107"/>
      <c r="RQD33" s="107"/>
      <c r="RQE33" s="107"/>
      <c r="RQF33" s="107"/>
      <c r="RQG33" s="107"/>
      <c r="RQH33" s="107"/>
      <c r="RQI33" s="107"/>
      <c r="RQJ33" s="107"/>
      <c r="RQK33" s="107"/>
      <c r="RQL33" s="107"/>
      <c r="RQM33" s="107"/>
      <c r="RQN33" s="107"/>
      <c r="RQO33" s="107"/>
      <c r="RQP33" s="107"/>
      <c r="RQQ33" s="107"/>
      <c r="RQR33" s="107"/>
      <c r="RQS33" s="107"/>
      <c r="RQT33" s="107"/>
      <c r="RQU33" s="107"/>
      <c r="RQV33" s="107"/>
      <c r="RQW33" s="107"/>
      <c r="RQX33" s="107"/>
      <c r="RQY33" s="107"/>
      <c r="RQZ33" s="107"/>
      <c r="RRA33" s="107"/>
      <c r="RRB33" s="107"/>
      <c r="RRC33" s="107"/>
      <c r="RRD33" s="107"/>
      <c r="RRE33" s="107"/>
      <c r="RRF33" s="107"/>
      <c r="RRG33" s="107"/>
      <c r="RRH33" s="107"/>
      <c r="RRI33" s="107"/>
      <c r="RRJ33" s="107"/>
      <c r="RRK33" s="107"/>
      <c r="RRL33" s="107"/>
      <c r="RRM33" s="107"/>
      <c r="RRN33" s="107"/>
      <c r="RRO33" s="107"/>
      <c r="RRP33" s="107"/>
      <c r="RRQ33" s="107"/>
      <c r="RRR33" s="107"/>
      <c r="RRS33" s="107"/>
      <c r="RRT33" s="107"/>
      <c r="RRU33" s="107"/>
      <c r="RRV33" s="107"/>
      <c r="RRW33" s="107"/>
      <c r="RRX33" s="107"/>
      <c r="RRY33" s="107"/>
      <c r="RRZ33" s="107"/>
      <c r="RSA33" s="107"/>
      <c r="RSB33" s="107"/>
      <c r="RSC33" s="107"/>
      <c r="RSD33" s="107"/>
      <c r="RSE33" s="107"/>
      <c r="RSF33" s="107"/>
      <c r="RSG33" s="107"/>
      <c r="RSH33" s="107"/>
      <c r="RSI33" s="107"/>
      <c r="RSJ33" s="107"/>
      <c r="RSK33" s="107"/>
      <c r="RSL33" s="107"/>
      <c r="RSM33" s="107"/>
      <c r="RSN33" s="107"/>
      <c r="RSO33" s="107"/>
      <c r="RSP33" s="107"/>
      <c r="RSQ33" s="107"/>
      <c r="RSR33" s="107"/>
      <c r="RSS33" s="107"/>
      <c r="RST33" s="107"/>
      <c r="RSU33" s="107"/>
      <c r="RSV33" s="107"/>
      <c r="RSW33" s="107"/>
      <c r="RSX33" s="107"/>
      <c r="RSY33" s="107"/>
      <c r="RSZ33" s="107"/>
      <c r="RTA33" s="107"/>
      <c r="RTB33" s="107"/>
      <c r="RTC33" s="107"/>
      <c r="RTD33" s="107"/>
      <c r="RTE33" s="107"/>
      <c r="RTF33" s="107"/>
      <c r="RTG33" s="107"/>
      <c r="RTH33" s="107"/>
      <c r="RTI33" s="107"/>
      <c r="RTJ33" s="107"/>
      <c r="RTK33" s="107"/>
      <c r="RTL33" s="107"/>
      <c r="RTM33" s="107"/>
      <c r="RTN33" s="107"/>
      <c r="RTO33" s="107"/>
      <c r="RTP33" s="107"/>
      <c r="RTQ33" s="107"/>
      <c r="RTR33" s="107"/>
      <c r="RTS33" s="107"/>
      <c r="RTT33" s="107"/>
      <c r="RTU33" s="107"/>
      <c r="RTV33" s="107"/>
      <c r="RTW33" s="107"/>
      <c r="RTX33" s="107"/>
      <c r="RTY33" s="107"/>
      <c r="RTZ33" s="107"/>
      <c r="RUA33" s="107"/>
      <c r="RUB33" s="107"/>
      <c r="RUC33" s="107"/>
      <c r="RUD33" s="107"/>
      <c r="RUE33" s="107"/>
      <c r="RUF33" s="107"/>
      <c r="RUG33" s="107"/>
      <c r="RUH33" s="107"/>
      <c r="RUI33" s="107"/>
      <c r="RUJ33" s="107"/>
      <c r="RUK33" s="107"/>
      <c r="RUL33" s="107"/>
      <c r="RUM33" s="107"/>
      <c r="RUN33" s="107"/>
      <c r="RUO33" s="107"/>
      <c r="RUP33" s="107"/>
      <c r="RUQ33" s="107"/>
      <c r="RUR33" s="107"/>
      <c r="RUS33" s="107"/>
      <c r="RUT33" s="107"/>
      <c r="RUU33" s="107"/>
      <c r="RUV33" s="107"/>
      <c r="RUW33" s="107"/>
      <c r="RUX33" s="107"/>
      <c r="RUY33" s="107"/>
      <c r="RUZ33" s="107"/>
      <c r="RVA33" s="107"/>
      <c r="RVB33" s="107"/>
      <c r="RVC33" s="107"/>
      <c r="RVD33" s="107"/>
      <c r="RVE33" s="107"/>
      <c r="RVF33" s="107"/>
      <c r="RVG33" s="107"/>
      <c r="RVH33" s="107"/>
      <c r="RVI33" s="107"/>
      <c r="RVJ33" s="107"/>
      <c r="RVK33" s="107"/>
      <c r="RVL33" s="107"/>
      <c r="RVM33" s="107"/>
      <c r="RVN33" s="107"/>
      <c r="RVO33" s="107"/>
      <c r="RVP33" s="107"/>
      <c r="RVQ33" s="107"/>
      <c r="RVR33" s="107"/>
      <c r="RVS33" s="107"/>
      <c r="RVT33" s="107"/>
      <c r="RVU33" s="107"/>
      <c r="RVV33" s="107"/>
      <c r="RVW33" s="107"/>
      <c r="RVX33" s="107"/>
      <c r="RVY33" s="107"/>
      <c r="RVZ33" s="107"/>
      <c r="RWA33" s="107"/>
      <c r="RWB33" s="107"/>
      <c r="RWC33" s="107"/>
      <c r="RWD33" s="107"/>
      <c r="RWE33" s="107"/>
      <c r="RWF33" s="107"/>
      <c r="RWG33" s="107"/>
      <c r="RWH33" s="107"/>
      <c r="RWI33" s="107"/>
      <c r="RWJ33" s="107"/>
      <c r="RWK33" s="107"/>
      <c r="RWL33" s="107"/>
      <c r="RWM33" s="107"/>
      <c r="RWN33" s="107"/>
      <c r="RWO33" s="107"/>
      <c r="RWP33" s="107"/>
      <c r="RWQ33" s="107"/>
      <c r="RWR33" s="107"/>
      <c r="RWS33" s="107"/>
      <c r="RWT33" s="107"/>
      <c r="RWU33" s="107"/>
      <c r="RWV33" s="107"/>
      <c r="RWW33" s="107"/>
      <c r="RWX33" s="107"/>
      <c r="RWY33" s="107"/>
      <c r="RWZ33" s="107"/>
      <c r="RXA33" s="107"/>
      <c r="RXB33" s="107"/>
      <c r="RXC33" s="107"/>
      <c r="RXD33" s="107"/>
      <c r="RXE33" s="107"/>
      <c r="RXF33" s="107"/>
      <c r="RXG33" s="107"/>
      <c r="RXH33" s="107"/>
      <c r="RXI33" s="107"/>
      <c r="RXJ33" s="107"/>
      <c r="RXK33" s="107"/>
      <c r="RXL33" s="107"/>
      <c r="RXM33" s="107"/>
      <c r="RXN33" s="107"/>
      <c r="RXO33" s="107"/>
      <c r="RXP33" s="107"/>
      <c r="RXQ33" s="107"/>
      <c r="RXR33" s="107"/>
      <c r="RXS33" s="107"/>
      <c r="RXT33" s="107"/>
      <c r="RXU33" s="107"/>
      <c r="RXV33" s="107"/>
      <c r="RXW33" s="107"/>
      <c r="RXX33" s="107"/>
      <c r="RXY33" s="107"/>
      <c r="RXZ33" s="107"/>
      <c r="RYA33" s="107"/>
      <c r="RYB33" s="107"/>
      <c r="RYC33" s="107"/>
      <c r="RYD33" s="107"/>
      <c r="RYE33" s="107"/>
      <c r="RYF33" s="107"/>
      <c r="RYG33" s="107"/>
      <c r="RYH33" s="107"/>
      <c r="RYI33" s="107"/>
      <c r="RYJ33" s="107"/>
      <c r="RYK33" s="107"/>
      <c r="RYL33" s="107"/>
      <c r="RYM33" s="107"/>
      <c r="RYN33" s="107"/>
      <c r="RYO33" s="107"/>
      <c r="RYP33" s="107"/>
      <c r="RYQ33" s="107"/>
      <c r="RYR33" s="107"/>
      <c r="RYS33" s="107"/>
      <c r="RYT33" s="107"/>
      <c r="RYU33" s="107"/>
      <c r="RYV33" s="107"/>
      <c r="RYW33" s="107"/>
      <c r="RYX33" s="107"/>
      <c r="RYY33" s="107"/>
      <c r="RYZ33" s="107"/>
      <c r="RZA33" s="107"/>
      <c r="RZB33" s="107"/>
      <c r="RZC33" s="107"/>
      <c r="RZD33" s="107"/>
      <c r="RZE33" s="107"/>
      <c r="RZF33" s="107"/>
      <c r="RZG33" s="107"/>
      <c r="RZH33" s="107"/>
      <c r="RZI33" s="107"/>
      <c r="RZJ33" s="107"/>
      <c r="RZK33" s="107"/>
      <c r="RZL33" s="107"/>
      <c r="RZM33" s="107"/>
      <c r="RZN33" s="107"/>
      <c r="RZO33" s="107"/>
      <c r="RZP33" s="107"/>
      <c r="RZQ33" s="107"/>
      <c r="RZR33" s="107"/>
      <c r="RZS33" s="107"/>
      <c r="RZT33" s="107"/>
      <c r="RZU33" s="107"/>
      <c r="RZV33" s="107"/>
      <c r="RZW33" s="107"/>
      <c r="RZX33" s="107"/>
      <c r="RZY33" s="107"/>
      <c r="RZZ33" s="107"/>
      <c r="SAA33" s="107"/>
      <c r="SAB33" s="107"/>
      <c r="SAC33" s="107"/>
      <c r="SAD33" s="107"/>
      <c r="SAE33" s="107"/>
      <c r="SAF33" s="107"/>
      <c r="SAG33" s="107"/>
      <c r="SAH33" s="107"/>
      <c r="SAI33" s="107"/>
      <c r="SAJ33" s="107"/>
      <c r="SAK33" s="107"/>
      <c r="SAL33" s="107"/>
      <c r="SAM33" s="107"/>
      <c r="SAN33" s="107"/>
      <c r="SAO33" s="107"/>
      <c r="SAP33" s="107"/>
      <c r="SAQ33" s="107"/>
      <c r="SAR33" s="107"/>
      <c r="SAS33" s="107"/>
      <c r="SAT33" s="107"/>
      <c r="SAU33" s="107"/>
      <c r="SAV33" s="107"/>
      <c r="SAW33" s="107"/>
      <c r="SAX33" s="107"/>
      <c r="SAY33" s="107"/>
      <c r="SAZ33" s="107"/>
      <c r="SBA33" s="107"/>
      <c r="SBB33" s="107"/>
      <c r="SBC33" s="107"/>
      <c r="SBD33" s="107"/>
      <c r="SBE33" s="107"/>
      <c r="SBF33" s="107"/>
      <c r="SBG33" s="107"/>
      <c r="SBH33" s="107"/>
      <c r="SBI33" s="107"/>
      <c r="SBJ33" s="107"/>
      <c r="SBK33" s="107"/>
      <c r="SBL33" s="107"/>
      <c r="SBM33" s="107"/>
      <c r="SBN33" s="107"/>
      <c r="SBO33" s="107"/>
      <c r="SBP33" s="107"/>
      <c r="SBQ33" s="107"/>
      <c r="SBR33" s="107"/>
      <c r="SBS33" s="107"/>
      <c r="SBT33" s="107"/>
      <c r="SBU33" s="107"/>
      <c r="SBV33" s="107"/>
      <c r="SBW33" s="107"/>
      <c r="SBX33" s="107"/>
      <c r="SBY33" s="107"/>
      <c r="SBZ33" s="107"/>
      <c r="SCA33" s="107"/>
      <c r="SCB33" s="107"/>
      <c r="SCC33" s="107"/>
      <c r="SCD33" s="107"/>
      <c r="SCE33" s="107"/>
      <c r="SCF33" s="107"/>
      <c r="SCG33" s="107"/>
      <c r="SCH33" s="107"/>
      <c r="SCI33" s="107"/>
      <c r="SCJ33" s="107"/>
      <c r="SCK33" s="107"/>
      <c r="SCL33" s="107"/>
      <c r="SCM33" s="107"/>
      <c r="SCN33" s="107"/>
      <c r="SCO33" s="107"/>
      <c r="SCP33" s="107"/>
      <c r="SCQ33" s="107"/>
      <c r="SCR33" s="107"/>
      <c r="SCS33" s="107"/>
      <c r="SCT33" s="107"/>
      <c r="SCU33" s="107"/>
      <c r="SCV33" s="107"/>
      <c r="SCW33" s="107"/>
      <c r="SCX33" s="107"/>
      <c r="SCY33" s="107"/>
      <c r="SCZ33" s="107"/>
      <c r="SDA33" s="107"/>
      <c r="SDB33" s="107"/>
      <c r="SDC33" s="107"/>
      <c r="SDD33" s="107"/>
      <c r="SDE33" s="107"/>
      <c r="SDF33" s="107"/>
      <c r="SDG33" s="107"/>
      <c r="SDH33" s="107"/>
      <c r="SDI33" s="107"/>
      <c r="SDJ33" s="107"/>
      <c r="SDK33" s="107"/>
      <c r="SDL33" s="107"/>
      <c r="SDM33" s="107"/>
      <c r="SDN33" s="107"/>
      <c r="SDO33" s="107"/>
      <c r="SDP33" s="107"/>
      <c r="SDQ33" s="107"/>
      <c r="SDR33" s="107"/>
      <c r="SDS33" s="107"/>
      <c r="SDT33" s="107"/>
      <c r="SDU33" s="107"/>
      <c r="SDV33" s="107"/>
      <c r="SDW33" s="107"/>
      <c r="SDX33" s="107"/>
      <c r="SDY33" s="107"/>
      <c r="SDZ33" s="107"/>
      <c r="SEA33" s="107"/>
      <c r="SEB33" s="107"/>
      <c r="SEC33" s="107"/>
      <c r="SED33" s="107"/>
      <c r="SEE33" s="107"/>
      <c r="SEF33" s="107"/>
      <c r="SEG33" s="107"/>
      <c r="SEH33" s="107"/>
      <c r="SEI33" s="107"/>
      <c r="SEJ33" s="107"/>
      <c r="SEK33" s="107"/>
      <c r="SEL33" s="107"/>
      <c r="SEM33" s="107"/>
      <c r="SEN33" s="107"/>
      <c r="SEO33" s="107"/>
      <c r="SEP33" s="107"/>
      <c r="SEQ33" s="107"/>
      <c r="SER33" s="107"/>
      <c r="SES33" s="107"/>
      <c r="SET33" s="107"/>
      <c r="SEU33" s="107"/>
      <c r="SEV33" s="107"/>
      <c r="SEW33" s="107"/>
      <c r="SEX33" s="107"/>
      <c r="SEY33" s="107"/>
      <c r="SEZ33" s="107"/>
      <c r="SFA33" s="107"/>
      <c r="SFB33" s="107"/>
      <c r="SFC33" s="107"/>
      <c r="SFD33" s="107"/>
      <c r="SFE33" s="107"/>
      <c r="SFF33" s="107"/>
      <c r="SFG33" s="107"/>
      <c r="SFH33" s="107"/>
      <c r="SFI33" s="107"/>
      <c r="SFJ33" s="107"/>
      <c r="SFK33" s="107"/>
      <c r="SFL33" s="107"/>
      <c r="SFM33" s="107"/>
      <c r="SFN33" s="107"/>
      <c r="SFO33" s="107"/>
      <c r="SFP33" s="107"/>
      <c r="SFQ33" s="107"/>
      <c r="SFR33" s="107"/>
      <c r="SFS33" s="107"/>
      <c r="SFT33" s="107"/>
      <c r="SFU33" s="107"/>
      <c r="SFV33" s="107"/>
      <c r="SFW33" s="107"/>
      <c r="SFX33" s="107"/>
      <c r="SFY33" s="107"/>
      <c r="SFZ33" s="107"/>
      <c r="SGA33" s="107"/>
      <c r="SGB33" s="107"/>
      <c r="SGC33" s="107"/>
      <c r="SGD33" s="107"/>
      <c r="SGE33" s="107"/>
      <c r="SGF33" s="107"/>
      <c r="SGG33" s="107"/>
      <c r="SGH33" s="107"/>
      <c r="SGI33" s="107"/>
      <c r="SGJ33" s="107"/>
      <c r="SGK33" s="107"/>
      <c r="SGL33" s="107"/>
      <c r="SGM33" s="107"/>
      <c r="SGN33" s="107"/>
      <c r="SGO33" s="107"/>
      <c r="SGP33" s="107"/>
      <c r="SGQ33" s="107"/>
      <c r="SGR33" s="107"/>
      <c r="SGS33" s="107"/>
      <c r="SGT33" s="107"/>
      <c r="SGU33" s="107"/>
      <c r="SGV33" s="107"/>
      <c r="SGW33" s="107"/>
      <c r="SGX33" s="107"/>
      <c r="SGY33" s="107"/>
      <c r="SGZ33" s="107"/>
      <c r="SHA33" s="107"/>
      <c r="SHB33" s="107"/>
      <c r="SHC33" s="107"/>
      <c r="SHD33" s="107"/>
      <c r="SHE33" s="107"/>
      <c r="SHF33" s="107"/>
      <c r="SHG33" s="107"/>
      <c r="SHH33" s="107"/>
      <c r="SHI33" s="107"/>
      <c r="SHJ33" s="107"/>
      <c r="SHK33" s="107"/>
      <c r="SHL33" s="107"/>
      <c r="SHM33" s="107"/>
      <c r="SHN33" s="107"/>
      <c r="SHO33" s="107"/>
      <c r="SHP33" s="107"/>
      <c r="SHQ33" s="107"/>
      <c r="SHR33" s="107"/>
      <c r="SHS33" s="107"/>
      <c r="SHT33" s="107"/>
      <c r="SHU33" s="107"/>
      <c r="SHV33" s="107"/>
      <c r="SHW33" s="107"/>
      <c r="SHX33" s="107"/>
      <c r="SHY33" s="107"/>
      <c r="SHZ33" s="107"/>
      <c r="SIA33" s="107"/>
      <c r="SIB33" s="107"/>
      <c r="SIC33" s="107"/>
      <c r="SID33" s="107"/>
      <c r="SIE33" s="107"/>
      <c r="SIF33" s="107"/>
      <c r="SIG33" s="107"/>
      <c r="SIH33" s="107"/>
      <c r="SII33" s="107"/>
      <c r="SIJ33" s="107"/>
      <c r="SIK33" s="107"/>
      <c r="SIL33" s="107"/>
      <c r="SIM33" s="107"/>
      <c r="SIN33" s="107"/>
      <c r="SIO33" s="107"/>
      <c r="SIP33" s="107"/>
      <c r="SIQ33" s="107"/>
      <c r="SIR33" s="107"/>
      <c r="SIS33" s="107"/>
      <c r="SIT33" s="107"/>
      <c r="SIU33" s="107"/>
      <c r="SIV33" s="107"/>
      <c r="SIW33" s="107"/>
      <c r="SIX33" s="107"/>
      <c r="SIY33" s="107"/>
      <c r="SIZ33" s="107"/>
      <c r="SJA33" s="107"/>
      <c r="SJB33" s="107"/>
      <c r="SJC33" s="107"/>
      <c r="SJD33" s="107"/>
      <c r="SJE33" s="107"/>
      <c r="SJF33" s="107"/>
      <c r="SJG33" s="107"/>
      <c r="SJH33" s="107"/>
      <c r="SJI33" s="107"/>
      <c r="SJJ33" s="107"/>
      <c r="SJK33" s="107"/>
      <c r="SJL33" s="107"/>
      <c r="SJM33" s="107"/>
      <c r="SJN33" s="107"/>
      <c r="SJO33" s="107"/>
      <c r="SJP33" s="107"/>
      <c r="SJQ33" s="107"/>
      <c r="SJR33" s="107"/>
      <c r="SJS33" s="107"/>
      <c r="SJT33" s="107"/>
      <c r="SJU33" s="107"/>
      <c r="SJV33" s="107"/>
      <c r="SJW33" s="107"/>
      <c r="SJX33" s="107"/>
      <c r="SJY33" s="107"/>
      <c r="SJZ33" s="107"/>
      <c r="SKA33" s="107"/>
      <c r="SKB33" s="107"/>
      <c r="SKC33" s="107"/>
      <c r="SKD33" s="107"/>
      <c r="SKE33" s="107"/>
      <c r="SKF33" s="107"/>
      <c r="SKG33" s="107"/>
      <c r="SKH33" s="107"/>
      <c r="SKI33" s="107"/>
      <c r="SKJ33" s="107"/>
      <c r="SKK33" s="107"/>
      <c r="SKL33" s="107"/>
      <c r="SKM33" s="107"/>
      <c r="SKN33" s="107"/>
      <c r="SKO33" s="107"/>
      <c r="SKP33" s="107"/>
      <c r="SKQ33" s="107"/>
      <c r="SKR33" s="107"/>
      <c r="SKS33" s="107"/>
      <c r="SKT33" s="107"/>
      <c r="SKU33" s="107"/>
      <c r="SKV33" s="107"/>
      <c r="SKW33" s="107"/>
      <c r="SKX33" s="107"/>
      <c r="SKY33" s="107"/>
      <c r="SKZ33" s="107"/>
      <c r="SLA33" s="107"/>
      <c r="SLB33" s="107"/>
      <c r="SLC33" s="107"/>
      <c r="SLD33" s="107"/>
      <c r="SLE33" s="107"/>
      <c r="SLF33" s="107"/>
      <c r="SLG33" s="107"/>
      <c r="SLH33" s="107"/>
      <c r="SLI33" s="107"/>
      <c r="SLJ33" s="107"/>
      <c r="SLK33" s="107"/>
      <c r="SLL33" s="107"/>
      <c r="SLM33" s="107"/>
      <c r="SLN33" s="107"/>
      <c r="SLO33" s="107"/>
      <c r="SLP33" s="107"/>
      <c r="SLQ33" s="107"/>
      <c r="SLR33" s="107"/>
      <c r="SLS33" s="107"/>
      <c r="SLT33" s="107"/>
      <c r="SLU33" s="107"/>
      <c r="SLV33" s="107"/>
      <c r="SLW33" s="107"/>
      <c r="SLX33" s="107"/>
      <c r="SLY33" s="107"/>
      <c r="SLZ33" s="107"/>
      <c r="SMA33" s="107"/>
      <c r="SMB33" s="107"/>
      <c r="SMC33" s="107"/>
      <c r="SMD33" s="107"/>
      <c r="SME33" s="107"/>
      <c r="SMF33" s="107"/>
      <c r="SMG33" s="107"/>
      <c r="SMH33" s="107"/>
      <c r="SMI33" s="107"/>
      <c r="SMJ33" s="107"/>
      <c r="SMK33" s="107"/>
      <c r="SML33" s="107"/>
      <c r="SMM33" s="107"/>
      <c r="SMN33" s="107"/>
      <c r="SMO33" s="107"/>
      <c r="SMP33" s="107"/>
      <c r="SMQ33" s="107"/>
      <c r="SMR33" s="107"/>
      <c r="SMS33" s="107"/>
      <c r="SMT33" s="107"/>
      <c r="SMU33" s="107"/>
      <c r="SMV33" s="107"/>
      <c r="SMW33" s="107"/>
      <c r="SMX33" s="107"/>
      <c r="SMY33" s="107"/>
      <c r="SMZ33" s="107"/>
      <c r="SNA33" s="107"/>
      <c r="SNB33" s="107"/>
      <c r="SNC33" s="107"/>
      <c r="SND33" s="107"/>
      <c r="SNE33" s="107"/>
      <c r="SNF33" s="107"/>
      <c r="SNG33" s="107"/>
      <c r="SNH33" s="107"/>
      <c r="SNI33" s="107"/>
      <c r="SNJ33" s="107"/>
      <c r="SNK33" s="107"/>
      <c r="SNL33" s="107"/>
      <c r="SNM33" s="107"/>
      <c r="SNN33" s="107"/>
      <c r="SNO33" s="107"/>
      <c r="SNP33" s="107"/>
      <c r="SNQ33" s="107"/>
      <c r="SNR33" s="107"/>
      <c r="SNS33" s="107"/>
      <c r="SNT33" s="107"/>
      <c r="SNU33" s="107"/>
      <c r="SNV33" s="107"/>
      <c r="SNW33" s="107"/>
      <c r="SNX33" s="107"/>
      <c r="SNY33" s="107"/>
      <c r="SNZ33" s="107"/>
      <c r="SOA33" s="107"/>
      <c r="SOB33" s="107"/>
      <c r="SOC33" s="107"/>
      <c r="SOD33" s="107"/>
      <c r="SOE33" s="107"/>
      <c r="SOF33" s="107"/>
      <c r="SOG33" s="107"/>
      <c r="SOH33" s="107"/>
      <c r="SOI33" s="107"/>
      <c r="SOJ33" s="107"/>
      <c r="SOK33" s="107"/>
      <c r="SOL33" s="107"/>
      <c r="SOM33" s="107"/>
      <c r="SON33" s="107"/>
      <c r="SOO33" s="107"/>
      <c r="SOP33" s="107"/>
      <c r="SOQ33" s="107"/>
      <c r="SOR33" s="107"/>
      <c r="SOS33" s="107"/>
      <c r="SOT33" s="107"/>
      <c r="SOU33" s="107"/>
      <c r="SOV33" s="107"/>
      <c r="SOW33" s="107"/>
      <c r="SOX33" s="107"/>
      <c r="SOY33" s="107"/>
      <c r="SOZ33" s="107"/>
      <c r="SPA33" s="107"/>
      <c r="SPB33" s="107"/>
      <c r="SPC33" s="107"/>
      <c r="SPD33" s="107"/>
      <c r="SPE33" s="107"/>
      <c r="SPF33" s="107"/>
      <c r="SPG33" s="107"/>
      <c r="SPH33" s="107"/>
      <c r="SPI33" s="107"/>
      <c r="SPJ33" s="107"/>
      <c r="SPK33" s="107"/>
      <c r="SPL33" s="107"/>
      <c r="SPM33" s="107"/>
      <c r="SPN33" s="107"/>
      <c r="SPO33" s="107"/>
      <c r="SPP33" s="107"/>
      <c r="SPQ33" s="107"/>
      <c r="SPR33" s="107"/>
      <c r="SPS33" s="107"/>
      <c r="SPT33" s="107"/>
      <c r="SPU33" s="107"/>
      <c r="SPV33" s="107"/>
      <c r="SPW33" s="107"/>
      <c r="SPX33" s="107"/>
      <c r="SPY33" s="107"/>
      <c r="SPZ33" s="107"/>
      <c r="SQA33" s="107"/>
      <c r="SQB33" s="107"/>
      <c r="SQC33" s="107"/>
      <c r="SQD33" s="107"/>
      <c r="SQE33" s="107"/>
      <c r="SQF33" s="107"/>
      <c r="SQG33" s="107"/>
      <c r="SQH33" s="107"/>
      <c r="SQI33" s="107"/>
      <c r="SQJ33" s="107"/>
      <c r="SQK33" s="107"/>
      <c r="SQL33" s="107"/>
      <c r="SQM33" s="107"/>
      <c r="SQN33" s="107"/>
      <c r="SQO33" s="107"/>
      <c r="SQP33" s="107"/>
      <c r="SQQ33" s="107"/>
      <c r="SQR33" s="107"/>
      <c r="SQS33" s="107"/>
      <c r="SQT33" s="107"/>
      <c r="SQU33" s="107"/>
      <c r="SQV33" s="107"/>
      <c r="SQW33" s="107"/>
      <c r="SQX33" s="107"/>
      <c r="SQY33" s="107"/>
      <c r="SQZ33" s="107"/>
      <c r="SRA33" s="107"/>
      <c r="SRB33" s="107"/>
      <c r="SRC33" s="107"/>
      <c r="SRD33" s="107"/>
      <c r="SRE33" s="107"/>
      <c r="SRF33" s="107"/>
      <c r="SRG33" s="107"/>
      <c r="SRH33" s="107"/>
      <c r="SRI33" s="107"/>
      <c r="SRJ33" s="107"/>
      <c r="SRK33" s="107"/>
      <c r="SRL33" s="107"/>
      <c r="SRM33" s="107"/>
      <c r="SRN33" s="107"/>
      <c r="SRO33" s="107"/>
      <c r="SRP33" s="107"/>
      <c r="SRQ33" s="107"/>
      <c r="SRR33" s="107"/>
      <c r="SRS33" s="107"/>
      <c r="SRT33" s="107"/>
      <c r="SRU33" s="107"/>
      <c r="SRV33" s="107"/>
      <c r="SRW33" s="107"/>
      <c r="SRX33" s="107"/>
      <c r="SRY33" s="107"/>
      <c r="SRZ33" s="107"/>
      <c r="SSA33" s="107"/>
      <c r="SSB33" s="107"/>
      <c r="SSC33" s="107"/>
      <c r="SSD33" s="107"/>
      <c r="SSE33" s="107"/>
      <c r="SSF33" s="107"/>
      <c r="SSG33" s="107"/>
      <c r="SSH33" s="107"/>
      <c r="SSI33" s="107"/>
      <c r="SSJ33" s="107"/>
      <c r="SSK33" s="107"/>
      <c r="SSL33" s="107"/>
      <c r="SSM33" s="107"/>
      <c r="SSN33" s="107"/>
      <c r="SSO33" s="107"/>
      <c r="SSP33" s="107"/>
      <c r="SSQ33" s="107"/>
      <c r="SSR33" s="107"/>
      <c r="SSS33" s="107"/>
      <c r="SST33" s="107"/>
      <c r="SSU33" s="107"/>
      <c r="SSV33" s="107"/>
      <c r="SSW33" s="107"/>
      <c r="SSX33" s="107"/>
      <c r="SSY33" s="107"/>
      <c r="SSZ33" s="107"/>
      <c r="STA33" s="107"/>
      <c r="STB33" s="107"/>
      <c r="STC33" s="107"/>
      <c r="STD33" s="107"/>
      <c r="STE33" s="107"/>
      <c r="STF33" s="107"/>
      <c r="STG33" s="107"/>
      <c r="STH33" s="107"/>
      <c r="STI33" s="107"/>
      <c r="STJ33" s="107"/>
      <c r="STK33" s="107"/>
      <c r="STL33" s="107"/>
      <c r="STM33" s="107"/>
      <c r="STN33" s="107"/>
      <c r="STO33" s="107"/>
      <c r="STP33" s="107"/>
      <c r="STQ33" s="107"/>
      <c r="STR33" s="107"/>
      <c r="STS33" s="107"/>
      <c r="STT33" s="107"/>
      <c r="STU33" s="107"/>
      <c r="STV33" s="107"/>
      <c r="STW33" s="107"/>
      <c r="STX33" s="107"/>
      <c r="STY33" s="107"/>
      <c r="STZ33" s="107"/>
      <c r="SUA33" s="107"/>
      <c r="SUB33" s="107"/>
      <c r="SUC33" s="107"/>
      <c r="SUD33" s="107"/>
      <c r="SUE33" s="107"/>
      <c r="SUF33" s="107"/>
      <c r="SUG33" s="107"/>
      <c r="SUH33" s="107"/>
      <c r="SUI33" s="107"/>
      <c r="SUJ33" s="107"/>
      <c r="SUK33" s="107"/>
      <c r="SUL33" s="107"/>
      <c r="SUM33" s="107"/>
      <c r="SUN33" s="107"/>
      <c r="SUO33" s="107"/>
      <c r="SUP33" s="107"/>
      <c r="SUQ33" s="107"/>
      <c r="SUR33" s="107"/>
      <c r="SUS33" s="107"/>
      <c r="SUT33" s="107"/>
      <c r="SUU33" s="107"/>
      <c r="SUV33" s="107"/>
      <c r="SUW33" s="107"/>
      <c r="SUX33" s="107"/>
      <c r="SUY33" s="107"/>
      <c r="SUZ33" s="107"/>
      <c r="SVA33" s="107"/>
      <c r="SVB33" s="107"/>
      <c r="SVC33" s="107"/>
      <c r="SVD33" s="107"/>
      <c r="SVE33" s="107"/>
      <c r="SVF33" s="107"/>
      <c r="SVG33" s="107"/>
      <c r="SVH33" s="107"/>
      <c r="SVI33" s="107"/>
      <c r="SVJ33" s="107"/>
      <c r="SVK33" s="107"/>
      <c r="SVL33" s="107"/>
      <c r="SVM33" s="107"/>
      <c r="SVN33" s="107"/>
      <c r="SVO33" s="107"/>
      <c r="SVP33" s="107"/>
      <c r="SVQ33" s="107"/>
      <c r="SVR33" s="107"/>
      <c r="SVS33" s="107"/>
      <c r="SVT33" s="107"/>
      <c r="SVU33" s="107"/>
      <c r="SVV33" s="107"/>
      <c r="SVW33" s="107"/>
      <c r="SVX33" s="107"/>
      <c r="SVY33" s="107"/>
      <c r="SVZ33" s="107"/>
      <c r="SWA33" s="107"/>
      <c r="SWB33" s="107"/>
      <c r="SWC33" s="107"/>
      <c r="SWD33" s="107"/>
      <c r="SWE33" s="107"/>
      <c r="SWF33" s="107"/>
      <c r="SWG33" s="107"/>
      <c r="SWH33" s="107"/>
      <c r="SWI33" s="107"/>
      <c r="SWJ33" s="107"/>
      <c r="SWK33" s="107"/>
      <c r="SWL33" s="107"/>
      <c r="SWM33" s="107"/>
      <c r="SWN33" s="107"/>
      <c r="SWO33" s="107"/>
      <c r="SWP33" s="107"/>
      <c r="SWQ33" s="107"/>
      <c r="SWR33" s="107"/>
      <c r="SWS33" s="107"/>
      <c r="SWT33" s="107"/>
      <c r="SWU33" s="107"/>
      <c r="SWV33" s="107"/>
      <c r="SWW33" s="107"/>
      <c r="SWX33" s="107"/>
      <c r="SWY33" s="107"/>
      <c r="SWZ33" s="107"/>
      <c r="SXA33" s="107"/>
      <c r="SXB33" s="107"/>
      <c r="SXC33" s="107"/>
      <c r="SXD33" s="107"/>
      <c r="SXE33" s="107"/>
      <c r="SXF33" s="107"/>
      <c r="SXG33" s="107"/>
      <c r="SXH33" s="107"/>
      <c r="SXI33" s="107"/>
      <c r="SXJ33" s="107"/>
      <c r="SXK33" s="107"/>
      <c r="SXL33" s="107"/>
      <c r="SXM33" s="107"/>
      <c r="SXN33" s="107"/>
      <c r="SXO33" s="107"/>
      <c r="SXP33" s="107"/>
      <c r="SXQ33" s="107"/>
      <c r="SXR33" s="107"/>
      <c r="SXS33" s="107"/>
      <c r="SXT33" s="107"/>
      <c r="SXU33" s="107"/>
      <c r="SXV33" s="107"/>
      <c r="SXW33" s="107"/>
      <c r="SXX33" s="107"/>
      <c r="SXY33" s="107"/>
      <c r="SXZ33" s="107"/>
      <c r="SYA33" s="107"/>
      <c r="SYB33" s="107"/>
      <c r="SYC33" s="107"/>
      <c r="SYD33" s="107"/>
      <c r="SYE33" s="107"/>
      <c r="SYF33" s="107"/>
      <c r="SYG33" s="107"/>
      <c r="SYH33" s="107"/>
      <c r="SYI33" s="107"/>
      <c r="SYJ33" s="107"/>
      <c r="SYK33" s="107"/>
      <c r="SYL33" s="107"/>
      <c r="SYM33" s="107"/>
      <c r="SYN33" s="107"/>
      <c r="SYO33" s="107"/>
      <c r="SYP33" s="107"/>
      <c r="SYQ33" s="107"/>
      <c r="SYR33" s="107"/>
      <c r="SYS33" s="107"/>
      <c r="SYT33" s="107"/>
      <c r="SYU33" s="107"/>
      <c r="SYV33" s="107"/>
      <c r="SYW33" s="107"/>
      <c r="SYX33" s="107"/>
      <c r="SYY33" s="107"/>
      <c r="SYZ33" s="107"/>
      <c r="SZA33" s="107"/>
      <c r="SZB33" s="107"/>
      <c r="SZC33" s="107"/>
      <c r="SZD33" s="107"/>
      <c r="SZE33" s="107"/>
      <c r="SZF33" s="107"/>
      <c r="SZG33" s="107"/>
      <c r="SZH33" s="107"/>
      <c r="SZI33" s="107"/>
      <c r="SZJ33" s="107"/>
      <c r="SZK33" s="107"/>
      <c r="SZL33" s="107"/>
      <c r="SZM33" s="107"/>
      <c r="SZN33" s="107"/>
      <c r="SZO33" s="107"/>
      <c r="SZP33" s="107"/>
      <c r="SZQ33" s="107"/>
      <c r="SZR33" s="107"/>
      <c r="SZS33" s="107"/>
      <c r="SZT33" s="107"/>
      <c r="SZU33" s="107"/>
      <c r="SZV33" s="107"/>
      <c r="SZW33" s="107"/>
      <c r="SZX33" s="107"/>
      <c r="SZY33" s="107"/>
      <c r="SZZ33" s="107"/>
      <c r="TAA33" s="107"/>
      <c r="TAB33" s="107"/>
      <c r="TAC33" s="107"/>
      <c r="TAD33" s="107"/>
      <c r="TAE33" s="107"/>
      <c r="TAF33" s="107"/>
      <c r="TAG33" s="107"/>
      <c r="TAH33" s="107"/>
      <c r="TAI33" s="107"/>
      <c r="TAJ33" s="107"/>
      <c r="TAK33" s="107"/>
      <c r="TAL33" s="107"/>
      <c r="TAM33" s="107"/>
      <c r="TAN33" s="107"/>
      <c r="TAO33" s="107"/>
      <c r="TAP33" s="107"/>
      <c r="TAQ33" s="107"/>
      <c r="TAR33" s="107"/>
      <c r="TAS33" s="107"/>
      <c r="TAT33" s="107"/>
      <c r="TAU33" s="107"/>
      <c r="TAV33" s="107"/>
      <c r="TAW33" s="107"/>
      <c r="TAX33" s="107"/>
      <c r="TAY33" s="107"/>
      <c r="TAZ33" s="107"/>
      <c r="TBA33" s="107"/>
      <c r="TBB33" s="107"/>
      <c r="TBC33" s="107"/>
      <c r="TBD33" s="107"/>
      <c r="TBE33" s="107"/>
      <c r="TBF33" s="107"/>
      <c r="TBG33" s="107"/>
      <c r="TBH33" s="107"/>
      <c r="TBI33" s="107"/>
      <c r="TBJ33" s="107"/>
      <c r="TBK33" s="107"/>
      <c r="TBL33" s="107"/>
      <c r="TBM33" s="107"/>
      <c r="TBN33" s="107"/>
      <c r="TBO33" s="107"/>
      <c r="TBP33" s="107"/>
      <c r="TBQ33" s="107"/>
      <c r="TBR33" s="107"/>
      <c r="TBS33" s="107"/>
      <c r="TBT33" s="107"/>
      <c r="TBU33" s="107"/>
      <c r="TBV33" s="107"/>
      <c r="TBW33" s="107"/>
      <c r="TBX33" s="107"/>
      <c r="TBY33" s="107"/>
      <c r="TBZ33" s="107"/>
      <c r="TCA33" s="107"/>
      <c r="TCB33" s="107"/>
      <c r="TCC33" s="107"/>
      <c r="TCD33" s="107"/>
      <c r="TCE33" s="107"/>
      <c r="TCF33" s="107"/>
      <c r="TCG33" s="107"/>
      <c r="TCH33" s="107"/>
      <c r="TCI33" s="107"/>
      <c r="TCJ33" s="107"/>
      <c r="TCK33" s="107"/>
      <c r="TCL33" s="107"/>
      <c r="TCM33" s="107"/>
      <c r="TCN33" s="107"/>
      <c r="TCO33" s="107"/>
      <c r="TCP33" s="107"/>
      <c r="TCQ33" s="107"/>
      <c r="TCR33" s="107"/>
      <c r="TCS33" s="107"/>
      <c r="TCT33" s="107"/>
      <c r="TCU33" s="107"/>
      <c r="TCV33" s="107"/>
      <c r="TCW33" s="107"/>
      <c r="TCX33" s="107"/>
      <c r="TCY33" s="107"/>
      <c r="TCZ33" s="107"/>
      <c r="TDA33" s="107"/>
      <c r="TDB33" s="107"/>
      <c r="TDC33" s="107"/>
      <c r="TDD33" s="107"/>
      <c r="TDE33" s="107"/>
      <c r="TDF33" s="107"/>
      <c r="TDG33" s="107"/>
      <c r="TDH33" s="107"/>
      <c r="TDI33" s="107"/>
      <c r="TDJ33" s="107"/>
      <c r="TDK33" s="107"/>
      <c r="TDL33" s="107"/>
      <c r="TDM33" s="107"/>
      <c r="TDN33" s="107"/>
      <c r="TDO33" s="107"/>
      <c r="TDP33" s="107"/>
      <c r="TDQ33" s="107"/>
      <c r="TDR33" s="107"/>
      <c r="TDS33" s="107"/>
      <c r="TDT33" s="107"/>
      <c r="TDU33" s="107"/>
      <c r="TDV33" s="107"/>
      <c r="TDW33" s="107"/>
      <c r="TDX33" s="107"/>
      <c r="TDY33" s="107"/>
      <c r="TDZ33" s="107"/>
      <c r="TEA33" s="107"/>
      <c r="TEB33" s="107"/>
      <c r="TEC33" s="107"/>
      <c r="TED33" s="107"/>
      <c r="TEE33" s="107"/>
      <c r="TEF33" s="107"/>
      <c r="TEG33" s="107"/>
      <c r="TEH33" s="107"/>
      <c r="TEI33" s="107"/>
      <c r="TEJ33" s="107"/>
      <c r="TEK33" s="107"/>
      <c r="TEL33" s="107"/>
      <c r="TEM33" s="107"/>
      <c r="TEN33" s="107"/>
      <c r="TEO33" s="107"/>
      <c r="TEP33" s="107"/>
      <c r="TEQ33" s="107"/>
      <c r="TER33" s="107"/>
      <c r="TES33" s="107"/>
      <c r="TET33" s="107"/>
      <c r="TEU33" s="107"/>
      <c r="TEV33" s="107"/>
      <c r="TEW33" s="107"/>
      <c r="TEX33" s="107"/>
      <c r="TEY33" s="107"/>
      <c r="TEZ33" s="107"/>
      <c r="TFA33" s="107"/>
      <c r="TFB33" s="107"/>
      <c r="TFC33" s="107"/>
      <c r="TFD33" s="107"/>
      <c r="TFE33" s="107"/>
      <c r="TFF33" s="107"/>
      <c r="TFG33" s="107"/>
      <c r="TFH33" s="107"/>
      <c r="TFI33" s="107"/>
      <c r="TFJ33" s="107"/>
      <c r="TFK33" s="107"/>
      <c r="TFL33" s="107"/>
      <c r="TFM33" s="107"/>
      <c r="TFN33" s="107"/>
      <c r="TFO33" s="107"/>
      <c r="TFP33" s="107"/>
      <c r="TFQ33" s="107"/>
      <c r="TFR33" s="107"/>
      <c r="TFS33" s="107"/>
      <c r="TFT33" s="107"/>
      <c r="TFU33" s="107"/>
      <c r="TFV33" s="107"/>
      <c r="TFW33" s="107"/>
      <c r="TFX33" s="107"/>
      <c r="TFY33" s="107"/>
      <c r="TFZ33" s="107"/>
      <c r="TGA33" s="107"/>
      <c r="TGB33" s="107"/>
      <c r="TGC33" s="107"/>
      <c r="TGD33" s="107"/>
      <c r="TGE33" s="107"/>
      <c r="TGF33" s="107"/>
      <c r="TGG33" s="107"/>
      <c r="TGH33" s="107"/>
      <c r="TGI33" s="107"/>
      <c r="TGJ33" s="107"/>
      <c r="TGK33" s="107"/>
      <c r="TGL33" s="107"/>
      <c r="TGM33" s="107"/>
      <c r="TGN33" s="107"/>
      <c r="TGO33" s="107"/>
      <c r="TGP33" s="107"/>
      <c r="TGQ33" s="107"/>
      <c r="TGR33" s="107"/>
      <c r="TGS33" s="107"/>
      <c r="TGT33" s="107"/>
      <c r="TGU33" s="107"/>
      <c r="TGV33" s="107"/>
      <c r="TGW33" s="107"/>
      <c r="TGX33" s="107"/>
      <c r="TGY33" s="107"/>
      <c r="TGZ33" s="107"/>
      <c r="THA33" s="107"/>
      <c r="THB33" s="107"/>
      <c r="THC33" s="107"/>
      <c r="THD33" s="107"/>
      <c r="THE33" s="107"/>
      <c r="THF33" s="107"/>
      <c r="THG33" s="107"/>
      <c r="THH33" s="107"/>
      <c r="THI33" s="107"/>
      <c r="THJ33" s="107"/>
      <c r="THK33" s="107"/>
      <c r="THL33" s="107"/>
      <c r="THM33" s="107"/>
      <c r="THN33" s="107"/>
      <c r="THO33" s="107"/>
      <c r="THP33" s="107"/>
      <c r="THQ33" s="107"/>
      <c r="THR33" s="107"/>
      <c r="THS33" s="107"/>
      <c r="THT33" s="107"/>
      <c r="THU33" s="107"/>
      <c r="THV33" s="107"/>
      <c r="THW33" s="107"/>
      <c r="THX33" s="107"/>
      <c r="THY33" s="107"/>
      <c r="THZ33" s="107"/>
      <c r="TIA33" s="107"/>
      <c r="TIB33" s="107"/>
      <c r="TIC33" s="107"/>
      <c r="TID33" s="107"/>
      <c r="TIE33" s="107"/>
      <c r="TIF33" s="107"/>
      <c r="TIG33" s="107"/>
      <c r="TIH33" s="107"/>
      <c r="TII33" s="107"/>
      <c r="TIJ33" s="107"/>
      <c r="TIK33" s="107"/>
      <c r="TIL33" s="107"/>
      <c r="TIM33" s="107"/>
      <c r="TIN33" s="107"/>
      <c r="TIO33" s="107"/>
      <c r="TIP33" s="107"/>
      <c r="TIQ33" s="107"/>
      <c r="TIR33" s="107"/>
      <c r="TIS33" s="107"/>
      <c r="TIT33" s="107"/>
      <c r="TIU33" s="107"/>
      <c r="TIV33" s="107"/>
      <c r="TIW33" s="107"/>
      <c r="TIX33" s="107"/>
      <c r="TIY33" s="107"/>
      <c r="TIZ33" s="107"/>
      <c r="TJA33" s="107"/>
      <c r="TJB33" s="107"/>
      <c r="TJC33" s="107"/>
      <c r="TJD33" s="107"/>
      <c r="TJE33" s="107"/>
      <c r="TJF33" s="107"/>
      <c r="TJG33" s="107"/>
      <c r="TJH33" s="107"/>
      <c r="TJI33" s="107"/>
      <c r="TJJ33" s="107"/>
      <c r="TJK33" s="107"/>
      <c r="TJL33" s="107"/>
      <c r="TJM33" s="107"/>
      <c r="TJN33" s="107"/>
      <c r="TJO33" s="107"/>
      <c r="TJP33" s="107"/>
      <c r="TJQ33" s="107"/>
      <c r="TJR33" s="107"/>
      <c r="TJS33" s="107"/>
      <c r="TJT33" s="107"/>
      <c r="TJU33" s="107"/>
      <c r="TJV33" s="107"/>
      <c r="TJW33" s="107"/>
      <c r="TJX33" s="107"/>
      <c r="TJY33" s="107"/>
      <c r="TJZ33" s="107"/>
      <c r="TKA33" s="107"/>
      <c r="TKB33" s="107"/>
      <c r="TKC33" s="107"/>
      <c r="TKD33" s="107"/>
      <c r="TKE33" s="107"/>
      <c r="TKF33" s="107"/>
      <c r="TKG33" s="107"/>
      <c r="TKH33" s="107"/>
      <c r="TKI33" s="107"/>
      <c r="TKJ33" s="107"/>
      <c r="TKK33" s="107"/>
      <c r="TKL33" s="107"/>
      <c r="TKM33" s="107"/>
      <c r="TKN33" s="107"/>
      <c r="TKO33" s="107"/>
      <c r="TKP33" s="107"/>
      <c r="TKQ33" s="107"/>
      <c r="TKR33" s="107"/>
      <c r="TKS33" s="107"/>
      <c r="TKT33" s="107"/>
      <c r="TKU33" s="107"/>
      <c r="TKV33" s="107"/>
      <c r="TKW33" s="107"/>
      <c r="TKX33" s="107"/>
      <c r="TKY33" s="107"/>
      <c r="TKZ33" s="107"/>
      <c r="TLA33" s="107"/>
      <c r="TLB33" s="107"/>
      <c r="TLC33" s="107"/>
      <c r="TLD33" s="107"/>
      <c r="TLE33" s="107"/>
      <c r="TLF33" s="107"/>
      <c r="TLG33" s="107"/>
      <c r="TLH33" s="107"/>
      <c r="TLI33" s="107"/>
      <c r="TLJ33" s="107"/>
      <c r="TLK33" s="107"/>
      <c r="TLL33" s="107"/>
      <c r="TLM33" s="107"/>
      <c r="TLN33" s="107"/>
      <c r="TLO33" s="107"/>
      <c r="TLP33" s="107"/>
      <c r="TLQ33" s="107"/>
      <c r="TLR33" s="107"/>
      <c r="TLS33" s="107"/>
      <c r="TLT33" s="107"/>
      <c r="TLU33" s="107"/>
      <c r="TLV33" s="107"/>
      <c r="TLW33" s="107"/>
      <c r="TLX33" s="107"/>
      <c r="TLY33" s="107"/>
      <c r="TLZ33" s="107"/>
      <c r="TMA33" s="107"/>
      <c r="TMB33" s="107"/>
      <c r="TMC33" s="107"/>
      <c r="TMD33" s="107"/>
      <c r="TME33" s="107"/>
      <c r="TMF33" s="107"/>
      <c r="TMG33" s="107"/>
      <c r="TMH33" s="107"/>
      <c r="TMI33" s="107"/>
      <c r="TMJ33" s="107"/>
      <c r="TMK33" s="107"/>
      <c r="TML33" s="107"/>
      <c r="TMM33" s="107"/>
      <c r="TMN33" s="107"/>
      <c r="TMO33" s="107"/>
      <c r="TMP33" s="107"/>
      <c r="TMQ33" s="107"/>
      <c r="TMR33" s="107"/>
      <c r="TMS33" s="107"/>
      <c r="TMT33" s="107"/>
      <c r="TMU33" s="107"/>
      <c r="TMV33" s="107"/>
      <c r="TMW33" s="107"/>
      <c r="TMX33" s="107"/>
      <c r="TMY33" s="107"/>
      <c r="TMZ33" s="107"/>
      <c r="TNA33" s="107"/>
      <c r="TNB33" s="107"/>
      <c r="TNC33" s="107"/>
      <c r="TND33" s="107"/>
      <c r="TNE33" s="107"/>
      <c r="TNF33" s="107"/>
      <c r="TNG33" s="107"/>
      <c r="TNH33" s="107"/>
      <c r="TNI33" s="107"/>
      <c r="TNJ33" s="107"/>
      <c r="TNK33" s="107"/>
      <c r="TNL33" s="107"/>
      <c r="TNM33" s="107"/>
      <c r="TNN33" s="107"/>
      <c r="TNO33" s="107"/>
      <c r="TNP33" s="107"/>
      <c r="TNQ33" s="107"/>
      <c r="TNR33" s="107"/>
      <c r="TNS33" s="107"/>
      <c r="TNT33" s="107"/>
      <c r="TNU33" s="107"/>
      <c r="TNV33" s="107"/>
      <c r="TNW33" s="107"/>
      <c r="TNX33" s="107"/>
      <c r="TNY33" s="107"/>
      <c r="TNZ33" s="107"/>
      <c r="TOA33" s="107"/>
      <c r="TOB33" s="107"/>
      <c r="TOC33" s="107"/>
      <c r="TOD33" s="107"/>
      <c r="TOE33" s="107"/>
      <c r="TOF33" s="107"/>
      <c r="TOG33" s="107"/>
      <c r="TOH33" s="107"/>
      <c r="TOI33" s="107"/>
      <c r="TOJ33" s="107"/>
      <c r="TOK33" s="107"/>
      <c r="TOL33" s="107"/>
      <c r="TOM33" s="107"/>
      <c r="TON33" s="107"/>
      <c r="TOO33" s="107"/>
      <c r="TOP33" s="107"/>
      <c r="TOQ33" s="107"/>
      <c r="TOR33" s="107"/>
      <c r="TOS33" s="107"/>
      <c r="TOT33" s="107"/>
      <c r="TOU33" s="107"/>
      <c r="TOV33" s="107"/>
      <c r="TOW33" s="107"/>
      <c r="TOX33" s="107"/>
      <c r="TOY33" s="107"/>
      <c r="TOZ33" s="107"/>
      <c r="TPA33" s="107"/>
      <c r="TPB33" s="107"/>
      <c r="TPC33" s="107"/>
      <c r="TPD33" s="107"/>
      <c r="TPE33" s="107"/>
      <c r="TPF33" s="107"/>
      <c r="TPG33" s="107"/>
      <c r="TPH33" s="107"/>
      <c r="TPI33" s="107"/>
      <c r="TPJ33" s="107"/>
      <c r="TPK33" s="107"/>
      <c r="TPL33" s="107"/>
      <c r="TPM33" s="107"/>
      <c r="TPN33" s="107"/>
      <c r="TPO33" s="107"/>
      <c r="TPP33" s="107"/>
      <c r="TPQ33" s="107"/>
      <c r="TPR33" s="107"/>
      <c r="TPS33" s="107"/>
      <c r="TPT33" s="107"/>
      <c r="TPU33" s="107"/>
      <c r="TPV33" s="107"/>
      <c r="TPW33" s="107"/>
      <c r="TPX33" s="107"/>
      <c r="TPY33" s="107"/>
      <c r="TPZ33" s="107"/>
      <c r="TQA33" s="107"/>
      <c r="TQB33" s="107"/>
      <c r="TQC33" s="107"/>
      <c r="TQD33" s="107"/>
      <c r="TQE33" s="107"/>
      <c r="TQF33" s="107"/>
      <c r="TQG33" s="107"/>
      <c r="TQH33" s="107"/>
      <c r="TQI33" s="107"/>
      <c r="TQJ33" s="107"/>
      <c r="TQK33" s="107"/>
      <c r="TQL33" s="107"/>
      <c r="TQM33" s="107"/>
      <c r="TQN33" s="107"/>
      <c r="TQO33" s="107"/>
      <c r="TQP33" s="107"/>
      <c r="TQQ33" s="107"/>
      <c r="TQR33" s="107"/>
      <c r="TQS33" s="107"/>
      <c r="TQT33" s="107"/>
      <c r="TQU33" s="107"/>
      <c r="TQV33" s="107"/>
      <c r="TQW33" s="107"/>
      <c r="TQX33" s="107"/>
      <c r="TQY33" s="107"/>
      <c r="TQZ33" s="107"/>
      <c r="TRA33" s="107"/>
      <c r="TRB33" s="107"/>
      <c r="TRC33" s="107"/>
      <c r="TRD33" s="107"/>
      <c r="TRE33" s="107"/>
      <c r="TRF33" s="107"/>
      <c r="TRG33" s="107"/>
      <c r="TRH33" s="107"/>
      <c r="TRI33" s="107"/>
      <c r="TRJ33" s="107"/>
      <c r="TRK33" s="107"/>
      <c r="TRL33" s="107"/>
      <c r="TRM33" s="107"/>
      <c r="TRN33" s="107"/>
      <c r="TRO33" s="107"/>
      <c r="TRP33" s="107"/>
      <c r="TRQ33" s="107"/>
      <c r="TRR33" s="107"/>
      <c r="TRS33" s="107"/>
      <c r="TRT33" s="107"/>
      <c r="TRU33" s="107"/>
      <c r="TRV33" s="107"/>
      <c r="TRW33" s="107"/>
      <c r="TRX33" s="107"/>
      <c r="TRY33" s="107"/>
      <c r="TRZ33" s="107"/>
      <c r="TSA33" s="107"/>
      <c r="TSB33" s="107"/>
      <c r="TSC33" s="107"/>
      <c r="TSD33" s="107"/>
      <c r="TSE33" s="107"/>
      <c r="TSF33" s="107"/>
      <c r="TSG33" s="107"/>
      <c r="TSH33" s="107"/>
      <c r="TSI33" s="107"/>
      <c r="TSJ33" s="107"/>
      <c r="TSK33" s="107"/>
      <c r="TSL33" s="107"/>
      <c r="TSM33" s="107"/>
      <c r="TSN33" s="107"/>
      <c r="TSO33" s="107"/>
      <c r="TSP33" s="107"/>
      <c r="TSQ33" s="107"/>
      <c r="TSR33" s="107"/>
      <c r="TSS33" s="107"/>
      <c r="TST33" s="107"/>
      <c r="TSU33" s="107"/>
      <c r="TSV33" s="107"/>
      <c r="TSW33" s="107"/>
      <c r="TSX33" s="107"/>
      <c r="TSY33" s="107"/>
      <c r="TSZ33" s="107"/>
      <c r="TTA33" s="107"/>
      <c r="TTB33" s="107"/>
      <c r="TTC33" s="107"/>
      <c r="TTD33" s="107"/>
      <c r="TTE33" s="107"/>
      <c r="TTF33" s="107"/>
      <c r="TTG33" s="107"/>
      <c r="TTH33" s="107"/>
      <c r="TTI33" s="107"/>
      <c r="TTJ33" s="107"/>
      <c r="TTK33" s="107"/>
      <c r="TTL33" s="107"/>
      <c r="TTM33" s="107"/>
      <c r="TTN33" s="107"/>
      <c r="TTO33" s="107"/>
      <c r="TTP33" s="107"/>
      <c r="TTQ33" s="107"/>
      <c r="TTR33" s="107"/>
      <c r="TTS33" s="107"/>
      <c r="TTT33" s="107"/>
      <c r="TTU33" s="107"/>
      <c r="TTV33" s="107"/>
      <c r="TTW33" s="107"/>
      <c r="TTX33" s="107"/>
      <c r="TTY33" s="107"/>
      <c r="TTZ33" s="107"/>
      <c r="TUA33" s="107"/>
      <c r="TUB33" s="107"/>
      <c r="TUC33" s="107"/>
      <c r="TUD33" s="107"/>
      <c r="TUE33" s="107"/>
      <c r="TUF33" s="107"/>
      <c r="TUG33" s="107"/>
      <c r="TUH33" s="107"/>
      <c r="TUI33" s="107"/>
      <c r="TUJ33" s="107"/>
      <c r="TUK33" s="107"/>
      <c r="TUL33" s="107"/>
      <c r="TUM33" s="107"/>
      <c r="TUN33" s="107"/>
      <c r="TUO33" s="107"/>
      <c r="TUP33" s="107"/>
      <c r="TUQ33" s="107"/>
      <c r="TUR33" s="107"/>
      <c r="TUS33" s="107"/>
      <c r="TUT33" s="107"/>
      <c r="TUU33" s="107"/>
      <c r="TUV33" s="107"/>
      <c r="TUW33" s="107"/>
      <c r="TUX33" s="107"/>
      <c r="TUY33" s="107"/>
      <c r="TUZ33" s="107"/>
      <c r="TVA33" s="107"/>
      <c r="TVB33" s="107"/>
      <c r="TVC33" s="107"/>
      <c r="TVD33" s="107"/>
      <c r="TVE33" s="107"/>
      <c r="TVF33" s="107"/>
      <c r="TVG33" s="107"/>
      <c r="TVH33" s="107"/>
      <c r="TVI33" s="107"/>
      <c r="TVJ33" s="107"/>
      <c r="TVK33" s="107"/>
      <c r="TVL33" s="107"/>
      <c r="TVM33" s="107"/>
      <c r="TVN33" s="107"/>
      <c r="TVO33" s="107"/>
      <c r="TVP33" s="107"/>
      <c r="TVQ33" s="107"/>
      <c r="TVR33" s="107"/>
      <c r="TVS33" s="107"/>
      <c r="TVT33" s="107"/>
      <c r="TVU33" s="107"/>
      <c r="TVV33" s="107"/>
      <c r="TVW33" s="107"/>
      <c r="TVX33" s="107"/>
      <c r="TVY33" s="107"/>
      <c r="TVZ33" s="107"/>
      <c r="TWA33" s="107"/>
      <c r="TWB33" s="107"/>
      <c r="TWC33" s="107"/>
      <c r="TWD33" s="107"/>
      <c r="TWE33" s="107"/>
      <c r="TWF33" s="107"/>
      <c r="TWG33" s="107"/>
      <c r="TWH33" s="107"/>
      <c r="TWI33" s="107"/>
      <c r="TWJ33" s="107"/>
      <c r="TWK33" s="107"/>
      <c r="TWL33" s="107"/>
      <c r="TWM33" s="107"/>
      <c r="TWN33" s="107"/>
      <c r="TWO33" s="107"/>
      <c r="TWP33" s="107"/>
      <c r="TWQ33" s="107"/>
      <c r="TWR33" s="107"/>
      <c r="TWS33" s="107"/>
      <c r="TWT33" s="107"/>
      <c r="TWU33" s="107"/>
      <c r="TWV33" s="107"/>
      <c r="TWW33" s="107"/>
      <c r="TWX33" s="107"/>
      <c r="TWY33" s="107"/>
      <c r="TWZ33" s="107"/>
      <c r="TXA33" s="107"/>
      <c r="TXB33" s="107"/>
      <c r="TXC33" s="107"/>
      <c r="TXD33" s="107"/>
      <c r="TXE33" s="107"/>
      <c r="TXF33" s="107"/>
      <c r="TXG33" s="107"/>
      <c r="TXH33" s="107"/>
      <c r="TXI33" s="107"/>
      <c r="TXJ33" s="107"/>
      <c r="TXK33" s="107"/>
      <c r="TXL33" s="107"/>
      <c r="TXM33" s="107"/>
      <c r="TXN33" s="107"/>
      <c r="TXO33" s="107"/>
      <c r="TXP33" s="107"/>
      <c r="TXQ33" s="107"/>
      <c r="TXR33" s="107"/>
      <c r="TXS33" s="107"/>
      <c r="TXT33" s="107"/>
      <c r="TXU33" s="107"/>
      <c r="TXV33" s="107"/>
      <c r="TXW33" s="107"/>
      <c r="TXX33" s="107"/>
      <c r="TXY33" s="107"/>
      <c r="TXZ33" s="107"/>
      <c r="TYA33" s="107"/>
      <c r="TYB33" s="107"/>
      <c r="TYC33" s="107"/>
      <c r="TYD33" s="107"/>
      <c r="TYE33" s="107"/>
      <c r="TYF33" s="107"/>
      <c r="TYG33" s="107"/>
      <c r="TYH33" s="107"/>
      <c r="TYI33" s="107"/>
      <c r="TYJ33" s="107"/>
      <c r="TYK33" s="107"/>
      <c r="TYL33" s="107"/>
      <c r="TYM33" s="107"/>
      <c r="TYN33" s="107"/>
      <c r="TYO33" s="107"/>
      <c r="TYP33" s="107"/>
      <c r="TYQ33" s="107"/>
      <c r="TYR33" s="107"/>
      <c r="TYS33" s="107"/>
      <c r="TYT33" s="107"/>
      <c r="TYU33" s="107"/>
      <c r="TYV33" s="107"/>
      <c r="TYW33" s="107"/>
      <c r="TYX33" s="107"/>
      <c r="TYY33" s="107"/>
      <c r="TYZ33" s="107"/>
      <c r="TZA33" s="107"/>
      <c r="TZB33" s="107"/>
      <c r="TZC33" s="107"/>
      <c r="TZD33" s="107"/>
      <c r="TZE33" s="107"/>
      <c r="TZF33" s="107"/>
      <c r="TZG33" s="107"/>
      <c r="TZH33" s="107"/>
      <c r="TZI33" s="107"/>
      <c r="TZJ33" s="107"/>
      <c r="TZK33" s="107"/>
      <c r="TZL33" s="107"/>
      <c r="TZM33" s="107"/>
      <c r="TZN33" s="107"/>
      <c r="TZO33" s="107"/>
      <c r="TZP33" s="107"/>
      <c r="TZQ33" s="107"/>
      <c r="TZR33" s="107"/>
      <c r="TZS33" s="107"/>
      <c r="TZT33" s="107"/>
      <c r="TZU33" s="107"/>
      <c r="TZV33" s="107"/>
      <c r="TZW33" s="107"/>
      <c r="TZX33" s="107"/>
      <c r="TZY33" s="107"/>
      <c r="TZZ33" s="107"/>
      <c r="UAA33" s="107"/>
      <c r="UAB33" s="107"/>
      <c r="UAC33" s="107"/>
      <c r="UAD33" s="107"/>
      <c r="UAE33" s="107"/>
      <c r="UAF33" s="107"/>
      <c r="UAG33" s="107"/>
      <c r="UAH33" s="107"/>
      <c r="UAI33" s="107"/>
      <c r="UAJ33" s="107"/>
      <c r="UAK33" s="107"/>
      <c r="UAL33" s="107"/>
      <c r="UAM33" s="107"/>
      <c r="UAN33" s="107"/>
      <c r="UAO33" s="107"/>
      <c r="UAP33" s="107"/>
      <c r="UAQ33" s="107"/>
      <c r="UAR33" s="107"/>
      <c r="UAS33" s="107"/>
      <c r="UAT33" s="107"/>
      <c r="UAU33" s="107"/>
      <c r="UAV33" s="107"/>
      <c r="UAW33" s="107"/>
      <c r="UAX33" s="107"/>
      <c r="UAY33" s="107"/>
      <c r="UAZ33" s="107"/>
      <c r="UBA33" s="107"/>
      <c r="UBB33" s="107"/>
      <c r="UBC33" s="107"/>
      <c r="UBD33" s="107"/>
      <c r="UBE33" s="107"/>
      <c r="UBF33" s="107"/>
      <c r="UBG33" s="107"/>
      <c r="UBH33" s="107"/>
      <c r="UBI33" s="107"/>
      <c r="UBJ33" s="107"/>
      <c r="UBK33" s="107"/>
      <c r="UBL33" s="107"/>
      <c r="UBM33" s="107"/>
      <c r="UBN33" s="107"/>
      <c r="UBO33" s="107"/>
      <c r="UBP33" s="107"/>
      <c r="UBQ33" s="107"/>
      <c r="UBR33" s="107"/>
      <c r="UBS33" s="107"/>
      <c r="UBT33" s="107"/>
      <c r="UBU33" s="107"/>
      <c r="UBV33" s="107"/>
      <c r="UBW33" s="107"/>
      <c r="UBX33" s="107"/>
      <c r="UBY33" s="107"/>
      <c r="UBZ33" s="107"/>
      <c r="UCA33" s="107"/>
      <c r="UCB33" s="107"/>
      <c r="UCC33" s="107"/>
      <c r="UCD33" s="107"/>
      <c r="UCE33" s="107"/>
      <c r="UCF33" s="107"/>
      <c r="UCG33" s="107"/>
      <c r="UCH33" s="107"/>
      <c r="UCI33" s="107"/>
      <c r="UCJ33" s="107"/>
      <c r="UCK33" s="107"/>
      <c r="UCL33" s="107"/>
      <c r="UCM33" s="107"/>
      <c r="UCN33" s="107"/>
      <c r="UCO33" s="107"/>
      <c r="UCP33" s="107"/>
      <c r="UCQ33" s="107"/>
      <c r="UCR33" s="107"/>
      <c r="UCS33" s="107"/>
      <c r="UCT33" s="107"/>
      <c r="UCU33" s="107"/>
      <c r="UCV33" s="107"/>
      <c r="UCW33" s="107"/>
      <c r="UCX33" s="107"/>
      <c r="UCY33" s="107"/>
      <c r="UCZ33" s="107"/>
      <c r="UDA33" s="107"/>
      <c r="UDB33" s="107"/>
      <c r="UDC33" s="107"/>
      <c r="UDD33" s="107"/>
      <c r="UDE33" s="107"/>
      <c r="UDF33" s="107"/>
      <c r="UDG33" s="107"/>
      <c r="UDH33" s="107"/>
      <c r="UDI33" s="107"/>
      <c r="UDJ33" s="107"/>
      <c r="UDK33" s="107"/>
      <c r="UDL33" s="107"/>
      <c r="UDM33" s="107"/>
      <c r="UDN33" s="107"/>
      <c r="UDO33" s="107"/>
      <c r="UDP33" s="107"/>
      <c r="UDQ33" s="107"/>
      <c r="UDR33" s="107"/>
      <c r="UDS33" s="107"/>
      <c r="UDT33" s="107"/>
      <c r="UDU33" s="107"/>
      <c r="UDV33" s="107"/>
      <c r="UDW33" s="107"/>
      <c r="UDX33" s="107"/>
      <c r="UDY33" s="107"/>
      <c r="UDZ33" s="107"/>
      <c r="UEA33" s="107"/>
      <c r="UEB33" s="107"/>
      <c r="UEC33" s="107"/>
      <c r="UED33" s="107"/>
      <c r="UEE33" s="107"/>
      <c r="UEF33" s="107"/>
      <c r="UEG33" s="107"/>
      <c r="UEH33" s="107"/>
      <c r="UEI33" s="107"/>
      <c r="UEJ33" s="107"/>
      <c r="UEK33" s="107"/>
      <c r="UEL33" s="107"/>
      <c r="UEM33" s="107"/>
      <c r="UEN33" s="107"/>
      <c r="UEO33" s="107"/>
      <c r="UEP33" s="107"/>
      <c r="UEQ33" s="107"/>
      <c r="UER33" s="107"/>
      <c r="UES33" s="107"/>
      <c r="UET33" s="107"/>
      <c r="UEU33" s="107"/>
      <c r="UEV33" s="107"/>
      <c r="UEW33" s="107"/>
      <c r="UEX33" s="107"/>
      <c r="UEY33" s="107"/>
      <c r="UEZ33" s="107"/>
      <c r="UFA33" s="107"/>
      <c r="UFB33" s="107"/>
      <c r="UFC33" s="107"/>
      <c r="UFD33" s="107"/>
      <c r="UFE33" s="107"/>
      <c r="UFF33" s="107"/>
      <c r="UFG33" s="107"/>
      <c r="UFH33" s="107"/>
      <c r="UFI33" s="107"/>
      <c r="UFJ33" s="107"/>
      <c r="UFK33" s="107"/>
      <c r="UFL33" s="107"/>
      <c r="UFM33" s="107"/>
      <c r="UFN33" s="107"/>
      <c r="UFO33" s="107"/>
      <c r="UFP33" s="107"/>
      <c r="UFQ33" s="107"/>
      <c r="UFR33" s="107"/>
      <c r="UFS33" s="107"/>
      <c r="UFT33" s="107"/>
      <c r="UFU33" s="107"/>
      <c r="UFV33" s="107"/>
      <c r="UFW33" s="107"/>
      <c r="UFX33" s="107"/>
      <c r="UFY33" s="107"/>
      <c r="UFZ33" s="107"/>
      <c r="UGA33" s="107"/>
      <c r="UGB33" s="107"/>
      <c r="UGC33" s="107"/>
      <c r="UGD33" s="107"/>
      <c r="UGE33" s="107"/>
      <c r="UGF33" s="107"/>
      <c r="UGG33" s="107"/>
      <c r="UGH33" s="107"/>
      <c r="UGI33" s="107"/>
      <c r="UGJ33" s="107"/>
      <c r="UGK33" s="107"/>
      <c r="UGL33" s="107"/>
      <c r="UGM33" s="107"/>
      <c r="UGN33" s="107"/>
      <c r="UGO33" s="107"/>
      <c r="UGP33" s="107"/>
      <c r="UGQ33" s="107"/>
      <c r="UGR33" s="107"/>
      <c r="UGS33" s="107"/>
      <c r="UGT33" s="107"/>
      <c r="UGU33" s="107"/>
      <c r="UGV33" s="107"/>
      <c r="UGW33" s="107"/>
      <c r="UGX33" s="107"/>
      <c r="UGY33" s="107"/>
      <c r="UGZ33" s="107"/>
      <c r="UHA33" s="107"/>
      <c r="UHB33" s="107"/>
      <c r="UHC33" s="107"/>
      <c r="UHD33" s="107"/>
      <c r="UHE33" s="107"/>
      <c r="UHF33" s="107"/>
      <c r="UHG33" s="107"/>
      <c r="UHH33" s="107"/>
      <c r="UHI33" s="107"/>
      <c r="UHJ33" s="107"/>
      <c r="UHK33" s="107"/>
      <c r="UHL33" s="107"/>
      <c r="UHM33" s="107"/>
      <c r="UHN33" s="107"/>
      <c r="UHO33" s="107"/>
      <c r="UHP33" s="107"/>
      <c r="UHQ33" s="107"/>
      <c r="UHR33" s="107"/>
      <c r="UHS33" s="107"/>
      <c r="UHT33" s="107"/>
      <c r="UHU33" s="107"/>
      <c r="UHV33" s="107"/>
      <c r="UHW33" s="107"/>
      <c r="UHX33" s="107"/>
      <c r="UHY33" s="107"/>
      <c r="UHZ33" s="107"/>
      <c r="UIA33" s="107"/>
      <c r="UIB33" s="107"/>
      <c r="UIC33" s="107"/>
      <c r="UID33" s="107"/>
      <c r="UIE33" s="107"/>
      <c r="UIF33" s="107"/>
      <c r="UIG33" s="107"/>
      <c r="UIH33" s="107"/>
      <c r="UII33" s="107"/>
      <c r="UIJ33" s="107"/>
      <c r="UIK33" s="107"/>
      <c r="UIL33" s="107"/>
      <c r="UIM33" s="107"/>
      <c r="UIN33" s="107"/>
      <c r="UIO33" s="107"/>
      <c r="UIP33" s="107"/>
      <c r="UIQ33" s="107"/>
      <c r="UIR33" s="107"/>
      <c r="UIS33" s="107"/>
      <c r="UIT33" s="107"/>
      <c r="UIU33" s="107"/>
      <c r="UIV33" s="107"/>
      <c r="UIW33" s="107"/>
      <c r="UIX33" s="107"/>
      <c r="UIY33" s="107"/>
      <c r="UIZ33" s="107"/>
      <c r="UJA33" s="107"/>
      <c r="UJB33" s="107"/>
      <c r="UJC33" s="107"/>
      <c r="UJD33" s="107"/>
      <c r="UJE33" s="107"/>
      <c r="UJF33" s="107"/>
      <c r="UJG33" s="107"/>
      <c r="UJH33" s="107"/>
      <c r="UJI33" s="107"/>
      <c r="UJJ33" s="107"/>
      <c r="UJK33" s="107"/>
      <c r="UJL33" s="107"/>
      <c r="UJM33" s="107"/>
      <c r="UJN33" s="107"/>
      <c r="UJO33" s="107"/>
      <c r="UJP33" s="107"/>
      <c r="UJQ33" s="107"/>
      <c r="UJR33" s="107"/>
      <c r="UJS33" s="107"/>
      <c r="UJT33" s="107"/>
      <c r="UJU33" s="107"/>
      <c r="UJV33" s="107"/>
      <c r="UJW33" s="107"/>
      <c r="UJX33" s="107"/>
      <c r="UJY33" s="107"/>
      <c r="UJZ33" s="107"/>
      <c r="UKA33" s="107"/>
      <c r="UKB33" s="107"/>
      <c r="UKC33" s="107"/>
      <c r="UKD33" s="107"/>
      <c r="UKE33" s="107"/>
      <c r="UKF33" s="107"/>
      <c r="UKG33" s="107"/>
      <c r="UKH33" s="107"/>
      <c r="UKI33" s="107"/>
      <c r="UKJ33" s="107"/>
      <c r="UKK33" s="107"/>
      <c r="UKL33" s="107"/>
      <c r="UKM33" s="107"/>
      <c r="UKN33" s="107"/>
      <c r="UKO33" s="107"/>
      <c r="UKP33" s="107"/>
      <c r="UKQ33" s="107"/>
      <c r="UKR33" s="107"/>
      <c r="UKS33" s="107"/>
      <c r="UKT33" s="107"/>
      <c r="UKU33" s="107"/>
      <c r="UKV33" s="107"/>
      <c r="UKW33" s="107"/>
      <c r="UKX33" s="107"/>
      <c r="UKY33" s="107"/>
      <c r="UKZ33" s="107"/>
      <c r="ULA33" s="107"/>
      <c r="ULB33" s="107"/>
      <c r="ULC33" s="107"/>
      <c r="ULD33" s="107"/>
      <c r="ULE33" s="107"/>
      <c r="ULF33" s="107"/>
      <c r="ULG33" s="107"/>
      <c r="ULH33" s="107"/>
      <c r="ULI33" s="107"/>
      <c r="ULJ33" s="107"/>
      <c r="ULK33" s="107"/>
      <c r="ULL33" s="107"/>
      <c r="ULM33" s="107"/>
      <c r="ULN33" s="107"/>
      <c r="ULO33" s="107"/>
      <c r="ULP33" s="107"/>
      <c r="ULQ33" s="107"/>
      <c r="ULR33" s="107"/>
      <c r="ULS33" s="107"/>
      <c r="ULT33" s="107"/>
      <c r="ULU33" s="107"/>
      <c r="ULV33" s="107"/>
      <c r="ULW33" s="107"/>
      <c r="ULX33" s="107"/>
      <c r="ULY33" s="107"/>
      <c r="ULZ33" s="107"/>
      <c r="UMA33" s="107"/>
      <c r="UMB33" s="107"/>
      <c r="UMC33" s="107"/>
      <c r="UMD33" s="107"/>
      <c r="UME33" s="107"/>
      <c r="UMF33" s="107"/>
      <c r="UMG33" s="107"/>
      <c r="UMH33" s="107"/>
      <c r="UMI33" s="107"/>
      <c r="UMJ33" s="107"/>
      <c r="UMK33" s="107"/>
      <c r="UML33" s="107"/>
      <c r="UMM33" s="107"/>
      <c r="UMN33" s="107"/>
      <c r="UMO33" s="107"/>
      <c r="UMP33" s="107"/>
      <c r="UMQ33" s="107"/>
      <c r="UMR33" s="107"/>
      <c r="UMS33" s="107"/>
      <c r="UMT33" s="107"/>
      <c r="UMU33" s="107"/>
      <c r="UMV33" s="107"/>
      <c r="UMW33" s="107"/>
      <c r="UMX33" s="107"/>
      <c r="UMY33" s="107"/>
      <c r="UMZ33" s="107"/>
      <c r="UNA33" s="107"/>
      <c r="UNB33" s="107"/>
      <c r="UNC33" s="107"/>
      <c r="UND33" s="107"/>
      <c r="UNE33" s="107"/>
      <c r="UNF33" s="107"/>
      <c r="UNG33" s="107"/>
      <c r="UNH33" s="107"/>
      <c r="UNI33" s="107"/>
      <c r="UNJ33" s="107"/>
      <c r="UNK33" s="107"/>
      <c r="UNL33" s="107"/>
      <c r="UNM33" s="107"/>
      <c r="UNN33" s="107"/>
      <c r="UNO33" s="107"/>
      <c r="UNP33" s="107"/>
      <c r="UNQ33" s="107"/>
      <c r="UNR33" s="107"/>
      <c r="UNS33" s="107"/>
      <c r="UNT33" s="107"/>
      <c r="UNU33" s="107"/>
      <c r="UNV33" s="107"/>
      <c r="UNW33" s="107"/>
      <c r="UNX33" s="107"/>
      <c r="UNY33" s="107"/>
      <c r="UNZ33" s="107"/>
      <c r="UOA33" s="107"/>
      <c r="UOB33" s="107"/>
      <c r="UOC33" s="107"/>
      <c r="UOD33" s="107"/>
      <c r="UOE33" s="107"/>
      <c r="UOF33" s="107"/>
      <c r="UOG33" s="107"/>
      <c r="UOH33" s="107"/>
      <c r="UOI33" s="107"/>
      <c r="UOJ33" s="107"/>
      <c r="UOK33" s="107"/>
      <c r="UOL33" s="107"/>
      <c r="UOM33" s="107"/>
      <c r="UON33" s="107"/>
      <c r="UOO33" s="107"/>
      <c r="UOP33" s="107"/>
      <c r="UOQ33" s="107"/>
      <c r="UOR33" s="107"/>
      <c r="UOS33" s="107"/>
      <c r="UOT33" s="107"/>
      <c r="UOU33" s="107"/>
      <c r="UOV33" s="107"/>
      <c r="UOW33" s="107"/>
      <c r="UOX33" s="107"/>
      <c r="UOY33" s="107"/>
      <c r="UOZ33" s="107"/>
      <c r="UPA33" s="107"/>
      <c r="UPB33" s="107"/>
      <c r="UPC33" s="107"/>
      <c r="UPD33" s="107"/>
      <c r="UPE33" s="107"/>
      <c r="UPF33" s="107"/>
      <c r="UPG33" s="107"/>
      <c r="UPH33" s="107"/>
      <c r="UPI33" s="107"/>
      <c r="UPJ33" s="107"/>
      <c r="UPK33" s="107"/>
      <c r="UPL33" s="107"/>
      <c r="UPM33" s="107"/>
      <c r="UPN33" s="107"/>
      <c r="UPO33" s="107"/>
      <c r="UPP33" s="107"/>
      <c r="UPQ33" s="107"/>
      <c r="UPR33" s="107"/>
      <c r="UPS33" s="107"/>
      <c r="UPT33" s="107"/>
      <c r="UPU33" s="107"/>
      <c r="UPV33" s="107"/>
      <c r="UPW33" s="107"/>
      <c r="UPX33" s="107"/>
      <c r="UPY33" s="107"/>
      <c r="UPZ33" s="107"/>
      <c r="UQA33" s="107"/>
      <c r="UQB33" s="107"/>
      <c r="UQC33" s="107"/>
      <c r="UQD33" s="107"/>
      <c r="UQE33" s="107"/>
      <c r="UQF33" s="107"/>
      <c r="UQG33" s="107"/>
      <c r="UQH33" s="107"/>
      <c r="UQI33" s="107"/>
      <c r="UQJ33" s="107"/>
      <c r="UQK33" s="107"/>
      <c r="UQL33" s="107"/>
      <c r="UQM33" s="107"/>
      <c r="UQN33" s="107"/>
      <c r="UQO33" s="107"/>
      <c r="UQP33" s="107"/>
      <c r="UQQ33" s="107"/>
      <c r="UQR33" s="107"/>
      <c r="UQS33" s="107"/>
      <c r="UQT33" s="107"/>
      <c r="UQU33" s="107"/>
      <c r="UQV33" s="107"/>
      <c r="UQW33" s="107"/>
      <c r="UQX33" s="107"/>
      <c r="UQY33" s="107"/>
      <c r="UQZ33" s="107"/>
      <c r="URA33" s="107"/>
      <c r="URB33" s="107"/>
      <c r="URC33" s="107"/>
      <c r="URD33" s="107"/>
      <c r="URE33" s="107"/>
      <c r="URF33" s="107"/>
      <c r="URG33" s="107"/>
      <c r="URH33" s="107"/>
      <c r="URI33" s="107"/>
      <c r="URJ33" s="107"/>
      <c r="URK33" s="107"/>
      <c r="URL33" s="107"/>
      <c r="URM33" s="107"/>
      <c r="URN33" s="107"/>
      <c r="URO33" s="107"/>
      <c r="URP33" s="107"/>
      <c r="URQ33" s="107"/>
      <c r="URR33" s="107"/>
      <c r="URS33" s="107"/>
      <c r="URT33" s="107"/>
      <c r="URU33" s="107"/>
      <c r="URV33" s="107"/>
      <c r="URW33" s="107"/>
      <c r="URX33" s="107"/>
      <c r="URY33" s="107"/>
      <c r="URZ33" s="107"/>
      <c r="USA33" s="107"/>
      <c r="USB33" s="107"/>
      <c r="USC33" s="107"/>
      <c r="USD33" s="107"/>
      <c r="USE33" s="107"/>
      <c r="USF33" s="107"/>
      <c r="USG33" s="107"/>
      <c r="USH33" s="107"/>
      <c r="USI33" s="107"/>
      <c r="USJ33" s="107"/>
      <c r="USK33" s="107"/>
      <c r="USL33" s="107"/>
      <c r="USM33" s="107"/>
      <c r="USN33" s="107"/>
      <c r="USO33" s="107"/>
      <c r="USP33" s="107"/>
      <c r="USQ33" s="107"/>
      <c r="USR33" s="107"/>
      <c r="USS33" s="107"/>
      <c r="UST33" s="107"/>
      <c r="USU33" s="107"/>
      <c r="USV33" s="107"/>
      <c r="USW33" s="107"/>
      <c r="USX33" s="107"/>
      <c r="USY33" s="107"/>
      <c r="USZ33" s="107"/>
      <c r="UTA33" s="107"/>
      <c r="UTB33" s="107"/>
      <c r="UTC33" s="107"/>
      <c r="UTD33" s="107"/>
      <c r="UTE33" s="107"/>
      <c r="UTF33" s="107"/>
      <c r="UTG33" s="107"/>
      <c r="UTH33" s="107"/>
      <c r="UTI33" s="107"/>
      <c r="UTJ33" s="107"/>
      <c r="UTK33" s="107"/>
      <c r="UTL33" s="107"/>
      <c r="UTM33" s="107"/>
      <c r="UTN33" s="107"/>
      <c r="UTO33" s="107"/>
      <c r="UTP33" s="107"/>
      <c r="UTQ33" s="107"/>
      <c r="UTR33" s="107"/>
      <c r="UTS33" s="107"/>
      <c r="UTT33" s="107"/>
      <c r="UTU33" s="107"/>
      <c r="UTV33" s="107"/>
      <c r="UTW33" s="107"/>
      <c r="UTX33" s="107"/>
      <c r="UTY33" s="107"/>
      <c r="UTZ33" s="107"/>
      <c r="UUA33" s="107"/>
      <c r="UUB33" s="107"/>
      <c r="UUC33" s="107"/>
      <c r="UUD33" s="107"/>
      <c r="UUE33" s="107"/>
      <c r="UUF33" s="107"/>
      <c r="UUG33" s="107"/>
      <c r="UUH33" s="107"/>
      <c r="UUI33" s="107"/>
      <c r="UUJ33" s="107"/>
      <c r="UUK33" s="107"/>
      <c r="UUL33" s="107"/>
      <c r="UUM33" s="107"/>
      <c r="UUN33" s="107"/>
      <c r="UUO33" s="107"/>
      <c r="UUP33" s="107"/>
      <c r="UUQ33" s="107"/>
      <c r="UUR33" s="107"/>
      <c r="UUS33" s="107"/>
      <c r="UUT33" s="107"/>
      <c r="UUU33" s="107"/>
      <c r="UUV33" s="107"/>
      <c r="UUW33" s="107"/>
      <c r="UUX33" s="107"/>
      <c r="UUY33" s="107"/>
      <c r="UUZ33" s="107"/>
      <c r="UVA33" s="107"/>
      <c r="UVB33" s="107"/>
      <c r="UVC33" s="107"/>
      <c r="UVD33" s="107"/>
      <c r="UVE33" s="107"/>
      <c r="UVF33" s="107"/>
      <c r="UVG33" s="107"/>
      <c r="UVH33" s="107"/>
      <c r="UVI33" s="107"/>
      <c r="UVJ33" s="107"/>
      <c r="UVK33" s="107"/>
      <c r="UVL33" s="107"/>
      <c r="UVM33" s="107"/>
      <c r="UVN33" s="107"/>
      <c r="UVO33" s="107"/>
      <c r="UVP33" s="107"/>
      <c r="UVQ33" s="107"/>
      <c r="UVR33" s="107"/>
      <c r="UVS33" s="107"/>
      <c r="UVT33" s="107"/>
      <c r="UVU33" s="107"/>
      <c r="UVV33" s="107"/>
      <c r="UVW33" s="107"/>
      <c r="UVX33" s="107"/>
      <c r="UVY33" s="107"/>
      <c r="UVZ33" s="107"/>
      <c r="UWA33" s="107"/>
      <c r="UWB33" s="107"/>
      <c r="UWC33" s="107"/>
      <c r="UWD33" s="107"/>
      <c r="UWE33" s="107"/>
      <c r="UWF33" s="107"/>
      <c r="UWG33" s="107"/>
      <c r="UWH33" s="107"/>
      <c r="UWI33" s="107"/>
      <c r="UWJ33" s="107"/>
      <c r="UWK33" s="107"/>
      <c r="UWL33" s="107"/>
      <c r="UWM33" s="107"/>
      <c r="UWN33" s="107"/>
      <c r="UWO33" s="107"/>
      <c r="UWP33" s="107"/>
      <c r="UWQ33" s="107"/>
      <c r="UWR33" s="107"/>
      <c r="UWS33" s="107"/>
      <c r="UWT33" s="107"/>
      <c r="UWU33" s="107"/>
      <c r="UWV33" s="107"/>
      <c r="UWW33" s="107"/>
      <c r="UWX33" s="107"/>
      <c r="UWY33" s="107"/>
      <c r="UWZ33" s="107"/>
      <c r="UXA33" s="107"/>
      <c r="UXB33" s="107"/>
      <c r="UXC33" s="107"/>
      <c r="UXD33" s="107"/>
      <c r="UXE33" s="107"/>
      <c r="UXF33" s="107"/>
      <c r="UXG33" s="107"/>
      <c r="UXH33" s="107"/>
      <c r="UXI33" s="107"/>
      <c r="UXJ33" s="107"/>
      <c r="UXK33" s="107"/>
      <c r="UXL33" s="107"/>
      <c r="UXM33" s="107"/>
      <c r="UXN33" s="107"/>
      <c r="UXO33" s="107"/>
      <c r="UXP33" s="107"/>
      <c r="UXQ33" s="107"/>
      <c r="UXR33" s="107"/>
      <c r="UXS33" s="107"/>
      <c r="UXT33" s="107"/>
      <c r="UXU33" s="107"/>
      <c r="UXV33" s="107"/>
      <c r="UXW33" s="107"/>
      <c r="UXX33" s="107"/>
      <c r="UXY33" s="107"/>
      <c r="UXZ33" s="107"/>
      <c r="UYA33" s="107"/>
      <c r="UYB33" s="107"/>
      <c r="UYC33" s="107"/>
      <c r="UYD33" s="107"/>
      <c r="UYE33" s="107"/>
      <c r="UYF33" s="107"/>
      <c r="UYG33" s="107"/>
      <c r="UYH33" s="107"/>
      <c r="UYI33" s="107"/>
      <c r="UYJ33" s="107"/>
      <c r="UYK33" s="107"/>
      <c r="UYL33" s="107"/>
      <c r="UYM33" s="107"/>
      <c r="UYN33" s="107"/>
      <c r="UYO33" s="107"/>
      <c r="UYP33" s="107"/>
      <c r="UYQ33" s="107"/>
      <c r="UYR33" s="107"/>
      <c r="UYS33" s="107"/>
      <c r="UYT33" s="107"/>
      <c r="UYU33" s="107"/>
      <c r="UYV33" s="107"/>
      <c r="UYW33" s="107"/>
      <c r="UYX33" s="107"/>
      <c r="UYY33" s="107"/>
      <c r="UYZ33" s="107"/>
      <c r="UZA33" s="107"/>
      <c r="UZB33" s="107"/>
      <c r="UZC33" s="107"/>
      <c r="UZD33" s="107"/>
      <c r="UZE33" s="107"/>
      <c r="UZF33" s="107"/>
      <c r="UZG33" s="107"/>
      <c r="UZH33" s="107"/>
      <c r="UZI33" s="107"/>
      <c r="UZJ33" s="107"/>
      <c r="UZK33" s="107"/>
      <c r="UZL33" s="107"/>
      <c r="UZM33" s="107"/>
      <c r="UZN33" s="107"/>
      <c r="UZO33" s="107"/>
      <c r="UZP33" s="107"/>
      <c r="UZQ33" s="107"/>
      <c r="UZR33" s="107"/>
      <c r="UZS33" s="107"/>
      <c r="UZT33" s="107"/>
      <c r="UZU33" s="107"/>
      <c r="UZV33" s="107"/>
      <c r="UZW33" s="107"/>
      <c r="UZX33" s="107"/>
      <c r="UZY33" s="107"/>
      <c r="UZZ33" s="107"/>
      <c r="VAA33" s="107"/>
      <c r="VAB33" s="107"/>
      <c r="VAC33" s="107"/>
      <c r="VAD33" s="107"/>
      <c r="VAE33" s="107"/>
      <c r="VAF33" s="107"/>
      <c r="VAG33" s="107"/>
      <c r="VAH33" s="107"/>
      <c r="VAI33" s="107"/>
      <c r="VAJ33" s="107"/>
      <c r="VAK33" s="107"/>
      <c r="VAL33" s="107"/>
      <c r="VAM33" s="107"/>
      <c r="VAN33" s="107"/>
      <c r="VAO33" s="107"/>
      <c r="VAP33" s="107"/>
      <c r="VAQ33" s="107"/>
      <c r="VAR33" s="107"/>
      <c r="VAS33" s="107"/>
      <c r="VAT33" s="107"/>
      <c r="VAU33" s="107"/>
      <c r="VAV33" s="107"/>
      <c r="VAW33" s="107"/>
      <c r="VAX33" s="107"/>
      <c r="VAY33" s="107"/>
      <c r="VAZ33" s="107"/>
      <c r="VBA33" s="107"/>
      <c r="VBB33" s="107"/>
      <c r="VBC33" s="107"/>
      <c r="VBD33" s="107"/>
      <c r="VBE33" s="107"/>
      <c r="VBF33" s="107"/>
      <c r="VBG33" s="107"/>
      <c r="VBH33" s="107"/>
      <c r="VBI33" s="107"/>
      <c r="VBJ33" s="107"/>
      <c r="VBK33" s="107"/>
      <c r="VBL33" s="107"/>
      <c r="VBM33" s="107"/>
      <c r="VBN33" s="107"/>
      <c r="VBO33" s="107"/>
      <c r="VBP33" s="107"/>
      <c r="VBQ33" s="107"/>
      <c r="VBR33" s="107"/>
      <c r="VBS33" s="107"/>
      <c r="VBT33" s="107"/>
      <c r="VBU33" s="107"/>
      <c r="VBV33" s="107"/>
      <c r="VBW33" s="107"/>
      <c r="VBX33" s="107"/>
      <c r="VBY33" s="107"/>
      <c r="VBZ33" s="107"/>
      <c r="VCA33" s="107"/>
      <c r="VCB33" s="107"/>
      <c r="VCC33" s="107"/>
      <c r="VCD33" s="107"/>
      <c r="VCE33" s="107"/>
      <c r="VCF33" s="107"/>
      <c r="VCG33" s="107"/>
      <c r="VCH33" s="107"/>
      <c r="VCI33" s="107"/>
      <c r="VCJ33" s="107"/>
      <c r="VCK33" s="107"/>
      <c r="VCL33" s="107"/>
      <c r="VCM33" s="107"/>
      <c r="VCN33" s="107"/>
      <c r="VCO33" s="107"/>
      <c r="VCP33" s="107"/>
      <c r="VCQ33" s="107"/>
      <c r="VCR33" s="107"/>
      <c r="VCS33" s="107"/>
      <c r="VCT33" s="107"/>
      <c r="VCU33" s="107"/>
      <c r="VCV33" s="107"/>
      <c r="VCW33" s="107"/>
      <c r="VCX33" s="107"/>
      <c r="VCY33" s="107"/>
      <c r="VCZ33" s="107"/>
      <c r="VDA33" s="107"/>
      <c r="VDB33" s="107"/>
      <c r="VDC33" s="107"/>
      <c r="VDD33" s="107"/>
      <c r="VDE33" s="107"/>
      <c r="VDF33" s="107"/>
      <c r="VDG33" s="107"/>
      <c r="VDH33" s="107"/>
      <c r="VDI33" s="107"/>
      <c r="VDJ33" s="107"/>
      <c r="VDK33" s="107"/>
      <c r="VDL33" s="107"/>
      <c r="VDM33" s="107"/>
      <c r="VDN33" s="107"/>
      <c r="VDO33" s="107"/>
      <c r="VDP33" s="107"/>
      <c r="VDQ33" s="107"/>
      <c r="VDR33" s="107"/>
      <c r="VDS33" s="107"/>
      <c r="VDT33" s="107"/>
      <c r="VDU33" s="107"/>
      <c r="VDV33" s="107"/>
      <c r="VDW33" s="107"/>
      <c r="VDX33" s="107"/>
      <c r="VDY33" s="107"/>
      <c r="VDZ33" s="107"/>
      <c r="VEA33" s="107"/>
      <c r="VEB33" s="107"/>
      <c r="VEC33" s="107"/>
      <c r="VED33" s="107"/>
      <c r="VEE33" s="107"/>
      <c r="VEF33" s="107"/>
      <c r="VEG33" s="107"/>
      <c r="VEH33" s="107"/>
      <c r="VEI33" s="107"/>
      <c r="VEJ33" s="107"/>
      <c r="VEK33" s="107"/>
      <c r="VEL33" s="107"/>
      <c r="VEM33" s="107"/>
      <c r="VEN33" s="107"/>
      <c r="VEO33" s="107"/>
      <c r="VEP33" s="107"/>
      <c r="VEQ33" s="107"/>
      <c r="VER33" s="107"/>
      <c r="VES33" s="107"/>
      <c r="VET33" s="107"/>
      <c r="VEU33" s="107"/>
      <c r="VEV33" s="107"/>
      <c r="VEW33" s="107"/>
      <c r="VEX33" s="107"/>
      <c r="VEY33" s="107"/>
      <c r="VEZ33" s="107"/>
      <c r="VFA33" s="107"/>
      <c r="VFB33" s="107"/>
      <c r="VFC33" s="107"/>
      <c r="VFD33" s="107"/>
      <c r="VFE33" s="107"/>
      <c r="VFF33" s="107"/>
      <c r="VFG33" s="107"/>
      <c r="VFH33" s="107"/>
      <c r="VFI33" s="107"/>
      <c r="VFJ33" s="107"/>
      <c r="VFK33" s="107"/>
      <c r="VFL33" s="107"/>
      <c r="VFM33" s="107"/>
      <c r="VFN33" s="107"/>
      <c r="VFO33" s="107"/>
      <c r="VFP33" s="107"/>
      <c r="VFQ33" s="107"/>
      <c r="VFR33" s="107"/>
      <c r="VFS33" s="107"/>
      <c r="VFT33" s="107"/>
      <c r="VFU33" s="107"/>
      <c r="VFV33" s="107"/>
      <c r="VFW33" s="107"/>
      <c r="VFX33" s="107"/>
      <c r="VFY33" s="107"/>
      <c r="VFZ33" s="107"/>
      <c r="VGA33" s="107"/>
      <c r="VGB33" s="107"/>
      <c r="VGC33" s="107"/>
      <c r="VGD33" s="107"/>
      <c r="VGE33" s="107"/>
      <c r="VGF33" s="107"/>
      <c r="VGG33" s="107"/>
      <c r="VGH33" s="107"/>
      <c r="VGI33" s="107"/>
      <c r="VGJ33" s="107"/>
      <c r="VGK33" s="107"/>
      <c r="VGL33" s="107"/>
      <c r="VGM33" s="107"/>
      <c r="VGN33" s="107"/>
      <c r="VGO33" s="107"/>
      <c r="VGP33" s="107"/>
      <c r="VGQ33" s="107"/>
      <c r="VGR33" s="107"/>
      <c r="VGS33" s="107"/>
      <c r="VGT33" s="107"/>
      <c r="VGU33" s="107"/>
      <c r="VGV33" s="107"/>
      <c r="VGW33" s="107"/>
      <c r="VGX33" s="107"/>
      <c r="VGY33" s="107"/>
      <c r="VGZ33" s="107"/>
      <c r="VHA33" s="107"/>
      <c r="VHB33" s="107"/>
      <c r="VHC33" s="107"/>
      <c r="VHD33" s="107"/>
      <c r="VHE33" s="107"/>
      <c r="VHF33" s="107"/>
      <c r="VHG33" s="107"/>
      <c r="VHH33" s="107"/>
      <c r="VHI33" s="107"/>
      <c r="VHJ33" s="107"/>
      <c r="VHK33" s="107"/>
      <c r="VHL33" s="107"/>
      <c r="VHM33" s="107"/>
      <c r="VHN33" s="107"/>
      <c r="VHO33" s="107"/>
      <c r="VHP33" s="107"/>
      <c r="VHQ33" s="107"/>
      <c r="VHR33" s="107"/>
      <c r="VHS33" s="107"/>
      <c r="VHT33" s="107"/>
      <c r="VHU33" s="107"/>
      <c r="VHV33" s="107"/>
      <c r="VHW33" s="107"/>
      <c r="VHX33" s="107"/>
      <c r="VHY33" s="107"/>
      <c r="VHZ33" s="107"/>
      <c r="VIA33" s="107"/>
      <c r="VIB33" s="107"/>
      <c r="VIC33" s="107"/>
      <c r="VID33" s="107"/>
      <c r="VIE33" s="107"/>
      <c r="VIF33" s="107"/>
      <c r="VIG33" s="107"/>
      <c r="VIH33" s="107"/>
      <c r="VII33" s="107"/>
      <c r="VIJ33" s="107"/>
      <c r="VIK33" s="107"/>
      <c r="VIL33" s="107"/>
      <c r="VIM33" s="107"/>
      <c r="VIN33" s="107"/>
      <c r="VIO33" s="107"/>
      <c r="VIP33" s="107"/>
      <c r="VIQ33" s="107"/>
      <c r="VIR33" s="107"/>
      <c r="VIS33" s="107"/>
      <c r="VIT33" s="107"/>
      <c r="VIU33" s="107"/>
      <c r="VIV33" s="107"/>
      <c r="VIW33" s="107"/>
      <c r="VIX33" s="107"/>
      <c r="VIY33" s="107"/>
      <c r="VIZ33" s="107"/>
      <c r="VJA33" s="107"/>
      <c r="VJB33" s="107"/>
      <c r="VJC33" s="107"/>
      <c r="VJD33" s="107"/>
      <c r="VJE33" s="107"/>
      <c r="VJF33" s="107"/>
      <c r="VJG33" s="107"/>
      <c r="VJH33" s="107"/>
      <c r="VJI33" s="107"/>
      <c r="VJJ33" s="107"/>
      <c r="VJK33" s="107"/>
      <c r="VJL33" s="107"/>
      <c r="VJM33" s="107"/>
      <c r="VJN33" s="107"/>
      <c r="VJO33" s="107"/>
      <c r="VJP33" s="107"/>
      <c r="VJQ33" s="107"/>
      <c r="VJR33" s="107"/>
      <c r="VJS33" s="107"/>
      <c r="VJT33" s="107"/>
      <c r="VJU33" s="107"/>
      <c r="VJV33" s="107"/>
      <c r="VJW33" s="107"/>
      <c r="VJX33" s="107"/>
      <c r="VJY33" s="107"/>
      <c r="VJZ33" s="107"/>
      <c r="VKA33" s="107"/>
      <c r="VKB33" s="107"/>
      <c r="VKC33" s="107"/>
      <c r="VKD33" s="107"/>
      <c r="VKE33" s="107"/>
      <c r="VKF33" s="107"/>
      <c r="VKG33" s="107"/>
      <c r="VKH33" s="107"/>
      <c r="VKI33" s="107"/>
      <c r="VKJ33" s="107"/>
      <c r="VKK33" s="107"/>
      <c r="VKL33" s="107"/>
      <c r="VKM33" s="107"/>
      <c r="VKN33" s="107"/>
      <c r="VKO33" s="107"/>
      <c r="VKP33" s="107"/>
      <c r="VKQ33" s="107"/>
      <c r="VKR33" s="107"/>
      <c r="VKS33" s="107"/>
      <c r="VKT33" s="107"/>
      <c r="VKU33" s="107"/>
      <c r="VKV33" s="107"/>
      <c r="VKW33" s="107"/>
      <c r="VKX33" s="107"/>
      <c r="VKY33" s="107"/>
      <c r="VKZ33" s="107"/>
      <c r="VLA33" s="107"/>
      <c r="VLB33" s="107"/>
      <c r="VLC33" s="107"/>
      <c r="VLD33" s="107"/>
      <c r="VLE33" s="107"/>
      <c r="VLF33" s="107"/>
      <c r="VLG33" s="107"/>
      <c r="VLH33" s="107"/>
      <c r="VLI33" s="107"/>
      <c r="VLJ33" s="107"/>
      <c r="VLK33" s="107"/>
      <c r="VLL33" s="107"/>
      <c r="VLM33" s="107"/>
      <c r="VLN33" s="107"/>
      <c r="VLO33" s="107"/>
      <c r="VLP33" s="107"/>
      <c r="VLQ33" s="107"/>
      <c r="VLR33" s="107"/>
      <c r="VLS33" s="107"/>
      <c r="VLT33" s="107"/>
      <c r="VLU33" s="107"/>
      <c r="VLV33" s="107"/>
      <c r="VLW33" s="107"/>
      <c r="VLX33" s="107"/>
      <c r="VLY33" s="107"/>
      <c r="VLZ33" s="107"/>
      <c r="VMA33" s="107"/>
      <c r="VMB33" s="107"/>
      <c r="VMC33" s="107"/>
      <c r="VMD33" s="107"/>
      <c r="VME33" s="107"/>
      <c r="VMF33" s="107"/>
      <c r="VMG33" s="107"/>
      <c r="VMH33" s="107"/>
      <c r="VMI33" s="107"/>
      <c r="VMJ33" s="107"/>
      <c r="VMK33" s="107"/>
      <c r="VML33" s="107"/>
      <c r="VMM33" s="107"/>
      <c r="VMN33" s="107"/>
      <c r="VMO33" s="107"/>
      <c r="VMP33" s="107"/>
      <c r="VMQ33" s="107"/>
      <c r="VMR33" s="107"/>
      <c r="VMS33" s="107"/>
      <c r="VMT33" s="107"/>
      <c r="VMU33" s="107"/>
      <c r="VMV33" s="107"/>
      <c r="VMW33" s="107"/>
      <c r="VMX33" s="107"/>
      <c r="VMY33" s="107"/>
      <c r="VMZ33" s="107"/>
      <c r="VNA33" s="107"/>
      <c r="VNB33" s="107"/>
      <c r="VNC33" s="107"/>
      <c r="VND33" s="107"/>
      <c r="VNE33" s="107"/>
      <c r="VNF33" s="107"/>
      <c r="VNG33" s="107"/>
      <c r="VNH33" s="107"/>
      <c r="VNI33" s="107"/>
      <c r="VNJ33" s="107"/>
      <c r="VNK33" s="107"/>
      <c r="VNL33" s="107"/>
      <c r="VNM33" s="107"/>
      <c r="VNN33" s="107"/>
      <c r="VNO33" s="107"/>
      <c r="VNP33" s="107"/>
      <c r="VNQ33" s="107"/>
      <c r="VNR33" s="107"/>
      <c r="VNS33" s="107"/>
      <c r="VNT33" s="107"/>
      <c r="VNU33" s="107"/>
      <c r="VNV33" s="107"/>
      <c r="VNW33" s="107"/>
      <c r="VNX33" s="107"/>
      <c r="VNY33" s="107"/>
      <c r="VNZ33" s="107"/>
      <c r="VOA33" s="107"/>
      <c r="VOB33" s="107"/>
      <c r="VOC33" s="107"/>
      <c r="VOD33" s="107"/>
      <c r="VOE33" s="107"/>
      <c r="VOF33" s="107"/>
      <c r="VOG33" s="107"/>
      <c r="VOH33" s="107"/>
      <c r="VOI33" s="107"/>
      <c r="VOJ33" s="107"/>
      <c r="VOK33" s="107"/>
      <c r="VOL33" s="107"/>
      <c r="VOM33" s="107"/>
      <c r="VON33" s="107"/>
      <c r="VOO33" s="107"/>
      <c r="VOP33" s="107"/>
      <c r="VOQ33" s="107"/>
      <c r="VOR33" s="107"/>
      <c r="VOS33" s="107"/>
      <c r="VOT33" s="107"/>
      <c r="VOU33" s="107"/>
      <c r="VOV33" s="107"/>
      <c r="VOW33" s="107"/>
      <c r="VOX33" s="107"/>
      <c r="VOY33" s="107"/>
      <c r="VOZ33" s="107"/>
      <c r="VPA33" s="107"/>
      <c r="VPB33" s="107"/>
      <c r="VPC33" s="107"/>
      <c r="VPD33" s="107"/>
      <c r="VPE33" s="107"/>
      <c r="VPF33" s="107"/>
      <c r="VPG33" s="107"/>
      <c r="VPH33" s="107"/>
      <c r="VPI33" s="107"/>
      <c r="VPJ33" s="107"/>
      <c r="VPK33" s="107"/>
      <c r="VPL33" s="107"/>
      <c r="VPM33" s="107"/>
      <c r="VPN33" s="107"/>
      <c r="VPO33" s="107"/>
      <c r="VPP33" s="107"/>
      <c r="VPQ33" s="107"/>
      <c r="VPR33" s="107"/>
      <c r="VPS33" s="107"/>
      <c r="VPT33" s="107"/>
      <c r="VPU33" s="107"/>
      <c r="VPV33" s="107"/>
      <c r="VPW33" s="107"/>
      <c r="VPX33" s="107"/>
      <c r="VPY33" s="107"/>
      <c r="VPZ33" s="107"/>
      <c r="VQA33" s="107"/>
      <c r="VQB33" s="107"/>
      <c r="VQC33" s="107"/>
      <c r="VQD33" s="107"/>
      <c r="VQE33" s="107"/>
      <c r="VQF33" s="107"/>
      <c r="VQG33" s="107"/>
      <c r="VQH33" s="107"/>
      <c r="VQI33" s="107"/>
      <c r="VQJ33" s="107"/>
      <c r="VQK33" s="107"/>
      <c r="VQL33" s="107"/>
      <c r="VQM33" s="107"/>
      <c r="VQN33" s="107"/>
      <c r="VQO33" s="107"/>
      <c r="VQP33" s="107"/>
      <c r="VQQ33" s="107"/>
      <c r="VQR33" s="107"/>
      <c r="VQS33" s="107"/>
      <c r="VQT33" s="107"/>
      <c r="VQU33" s="107"/>
      <c r="VQV33" s="107"/>
      <c r="VQW33" s="107"/>
      <c r="VQX33" s="107"/>
      <c r="VQY33" s="107"/>
      <c r="VQZ33" s="107"/>
      <c r="VRA33" s="107"/>
      <c r="VRB33" s="107"/>
      <c r="VRC33" s="107"/>
      <c r="VRD33" s="107"/>
      <c r="VRE33" s="107"/>
      <c r="VRF33" s="107"/>
      <c r="VRG33" s="107"/>
      <c r="VRH33" s="107"/>
      <c r="VRI33" s="107"/>
      <c r="VRJ33" s="107"/>
      <c r="VRK33" s="107"/>
      <c r="VRL33" s="107"/>
      <c r="VRM33" s="107"/>
      <c r="VRN33" s="107"/>
      <c r="VRO33" s="107"/>
      <c r="VRP33" s="107"/>
      <c r="VRQ33" s="107"/>
      <c r="VRR33" s="107"/>
      <c r="VRS33" s="107"/>
      <c r="VRT33" s="107"/>
      <c r="VRU33" s="107"/>
      <c r="VRV33" s="107"/>
      <c r="VRW33" s="107"/>
      <c r="VRX33" s="107"/>
      <c r="VRY33" s="107"/>
      <c r="VRZ33" s="107"/>
      <c r="VSA33" s="107"/>
      <c r="VSB33" s="107"/>
      <c r="VSC33" s="107"/>
      <c r="VSD33" s="107"/>
      <c r="VSE33" s="107"/>
      <c r="VSF33" s="107"/>
      <c r="VSG33" s="107"/>
      <c r="VSH33" s="107"/>
      <c r="VSI33" s="107"/>
      <c r="VSJ33" s="107"/>
      <c r="VSK33" s="107"/>
      <c r="VSL33" s="107"/>
      <c r="VSM33" s="107"/>
      <c r="VSN33" s="107"/>
      <c r="VSO33" s="107"/>
      <c r="VSP33" s="107"/>
      <c r="VSQ33" s="107"/>
      <c r="VSR33" s="107"/>
      <c r="VSS33" s="107"/>
      <c r="VST33" s="107"/>
      <c r="VSU33" s="107"/>
      <c r="VSV33" s="107"/>
      <c r="VSW33" s="107"/>
      <c r="VSX33" s="107"/>
      <c r="VSY33" s="107"/>
      <c r="VSZ33" s="107"/>
      <c r="VTA33" s="107"/>
      <c r="VTB33" s="107"/>
      <c r="VTC33" s="107"/>
      <c r="VTD33" s="107"/>
      <c r="VTE33" s="107"/>
      <c r="VTF33" s="107"/>
      <c r="VTG33" s="107"/>
      <c r="VTH33" s="107"/>
      <c r="VTI33" s="107"/>
      <c r="VTJ33" s="107"/>
      <c r="VTK33" s="107"/>
      <c r="VTL33" s="107"/>
      <c r="VTM33" s="107"/>
      <c r="VTN33" s="107"/>
      <c r="VTO33" s="107"/>
      <c r="VTP33" s="107"/>
      <c r="VTQ33" s="107"/>
      <c r="VTR33" s="107"/>
      <c r="VTS33" s="107"/>
      <c r="VTT33" s="107"/>
      <c r="VTU33" s="107"/>
      <c r="VTV33" s="107"/>
      <c r="VTW33" s="107"/>
      <c r="VTX33" s="107"/>
      <c r="VTY33" s="107"/>
      <c r="VTZ33" s="107"/>
      <c r="VUA33" s="107"/>
      <c r="VUB33" s="107"/>
      <c r="VUC33" s="107"/>
      <c r="VUD33" s="107"/>
      <c r="VUE33" s="107"/>
      <c r="VUF33" s="107"/>
      <c r="VUG33" s="107"/>
      <c r="VUH33" s="107"/>
      <c r="VUI33" s="107"/>
      <c r="VUJ33" s="107"/>
      <c r="VUK33" s="107"/>
      <c r="VUL33" s="107"/>
      <c r="VUM33" s="107"/>
      <c r="VUN33" s="107"/>
      <c r="VUO33" s="107"/>
      <c r="VUP33" s="107"/>
      <c r="VUQ33" s="107"/>
      <c r="VUR33" s="107"/>
      <c r="VUS33" s="107"/>
      <c r="VUT33" s="107"/>
      <c r="VUU33" s="107"/>
      <c r="VUV33" s="107"/>
      <c r="VUW33" s="107"/>
      <c r="VUX33" s="107"/>
      <c r="VUY33" s="107"/>
      <c r="VUZ33" s="107"/>
      <c r="VVA33" s="107"/>
      <c r="VVB33" s="107"/>
      <c r="VVC33" s="107"/>
      <c r="VVD33" s="107"/>
      <c r="VVE33" s="107"/>
      <c r="VVF33" s="107"/>
      <c r="VVG33" s="107"/>
      <c r="VVH33" s="107"/>
      <c r="VVI33" s="107"/>
      <c r="VVJ33" s="107"/>
      <c r="VVK33" s="107"/>
      <c r="VVL33" s="107"/>
      <c r="VVM33" s="107"/>
      <c r="VVN33" s="107"/>
      <c r="VVO33" s="107"/>
      <c r="VVP33" s="107"/>
      <c r="VVQ33" s="107"/>
      <c r="VVR33" s="107"/>
      <c r="VVS33" s="107"/>
      <c r="VVT33" s="107"/>
      <c r="VVU33" s="107"/>
      <c r="VVV33" s="107"/>
      <c r="VVW33" s="107"/>
      <c r="VVX33" s="107"/>
      <c r="VVY33" s="107"/>
      <c r="VVZ33" s="107"/>
      <c r="VWA33" s="107"/>
      <c r="VWB33" s="107"/>
      <c r="VWC33" s="107"/>
      <c r="VWD33" s="107"/>
      <c r="VWE33" s="107"/>
      <c r="VWF33" s="107"/>
      <c r="VWG33" s="107"/>
      <c r="VWH33" s="107"/>
      <c r="VWI33" s="107"/>
      <c r="VWJ33" s="107"/>
      <c r="VWK33" s="107"/>
      <c r="VWL33" s="107"/>
      <c r="VWM33" s="107"/>
      <c r="VWN33" s="107"/>
      <c r="VWO33" s="107"/>
      <c r="VWP33" s="107"/>
      <c r="VWQ33" s="107"/>
      <c r="VWR33" s="107"/>
      <c r="VWS33" s="107"/>
      <c r="VWT33" s="107"/>
      <c r="VWU33" s="107"/>
      <c r="VWV33" s="107"/>
      <c r="VWW33" s="107"/>
      <c r="VWX33" s="107"/>
      <c r="VWY33" s="107"/>
      <c r="VWZ33" s="107"/>
      <c r="VXA33" s="107"/>
      <c r="VXB33" s="107"/>
      <c r="VXC33" s="107"/>
      <c r="VXD33" s="107"/>
      <c r="VXE33" s="107"/>
      <c r="VXF33" s="107"/>
      <c r="VXG33" s="107"/>
      <c r="VXH33" s="107"/>
      <c r="VXI33" s="107"/>
      <c r="VXJ33" s="107"/>
      <c r="VXK33" s="107"/>
      <c r="VXL33" s="107"/>
      <c r="VXM33" s="107"/>
      <c r="VXN33" s="107"/>
      <c r="VXO33" s="107"/>
      <c r="VXP33" s="107"/>
      <c r="VXQ33" s="107"/>
      <c r="VXR33" s="107"/>
      <c r="VXS33" s="107"/>
      <c r="VXT33" s="107"/>
      <c r="VXU33" s="107"/>
      <c r="VXV33" s="107"/>
      <c r="VXW33" s="107"/>
      <c r="VXX33" s="107"/>
      <c r="VXY33" s="107"/>
      <c r="VXZ33" s="107"/>
      <c r="VYA33" s="107"/>
      <c r="VYB33" s="107"/>
      <c r="VYC33" s="107"/>
      <c r="VYD33" s="107"/>
      <c r="VYE33" s="107"/>
      <c r="VYF33" s="107"/>
      <c r="VYG33" s="107"/>
      <c r="VYH33" s="107"/>
      <c r="VYI33" s="107"/>
      <c r="VYJ33" s="107"/>
      <c r="VYK33" s="107"/>
      <c r="VYL33" s="107"/>
      <c r="VYM33" s="107"/>
      <c r="VYN33" s="107"/>
      <c r="VYO33" s="107"/>
      <c r="VYP33" s="107"/>
      <c r="VYQ33" s="107"/>
      <c r="VYR33" s="107"/>
      <c r="VYS33" s="107"/>
      <c r="VYT33" s="107"/>
      <c r="VYU33" s="107"/>
      <c r="VYV33" s="107"/>
      <c r="VYW33" s="107"/>
      <c r="VYX33" s="107"/>
      <c r="VYY33" s="107"/>
      <c r="VYZ33" s="107"/>
      <c r="VZA33" s="107"/>
      <c r="VZB33" s="107"/>
      <c r="VZC33" s="107"/>
      <c r="VZD33" s="107"/>
      <c r="VZE33" s="107"/>
      <c r="VZF33" s="107"/>
      <c r="VZG33" s="107"/>
      <c r="VZH33" s="107"/>
      <c r="VZI33" s="107"/>
      <c r="VZJ33" s="107"/>
      <c r="VZK33" s="107"/>
      <c r="VZL33" s="107"/>
      <c r="VZM33" s="107"/>
      <c r="VZN33" s="107"/>
      <c r="VZO33" s="107"/>
      <c r="VZP33" s="107"/>
      <c r="VZQ33" s="107"/>
      <c r="VZR33" s="107"/>
      <c r="VZS33" s="107"/>
      <c r="VZT33" s="107"/>
      <c r="VZU33" s="107"/>
      <c r="VZV33" s="107"/>
      <c r="VZW33" s="107"/>
      <c r="VZX33" s="107"/>
      <c r="VZY33" s="107"/>
      <c r="VZZ33" s="107"/>
      <c r="WAA33" s="107"/>
      <c r="WAB33" s="107"/>
      <c r="WAC33" s="107"/>
      <c r="WAD33" s="107"/>
      <c r="WAE33" s="107"/>
      <c r="WAF33" s="107"/>
      <c r="WAG33" s="107"/>
      <c r="WAH33" s="107"/>
      <c r="WAI33" s="107"/>
      <c r="WAJ33" s="107"/>
      <c r="WAK33" s="107"/>
      <c r="WAL33" s="107"/>
      <c r="WAM33" s="107"/>
      <c r="WAN33" s="107"/>
      <c r="WAO33" s="107"/>
      <c r="WAP33" s="107"/>
      <c r="WAQ33" s="107"/>
      <c r="WAR33" s="107"/>
      <c r="WAS33" s="107"/>
      <c r="WAT33" s="107"/>
      <c r="WAU33" s="107"/>
      <c r="WAV33" s="107"/>
      <c r="WAW33" s="107"/>
      <c r="WAX33" s="107"/>
      <c r="WAY33" s="107"/>
      <c r="WAZ33" s="107"/>
      <c r="WBA33" s="107"/>
      <c r="WBB33" s="107"/>
      <c r="WBC33" s="107"/>
      <c r="WBD33" s="107"/>
      <c r="WBE33" s="107"/>
      <c r="WBF33" s="107"/>
      <c r="WBG33" s="107"/>
      <c r="WBH33" s="107"/>
      <c r="WBI33" s="107"/>
      <c r="WBJ33" s="107"/>
      <c r="WBK33" s="107"/>
      <c r="WBL33" s="107"/>
      <c r="WBM33" s="107"/>
      <c r="WBN33" s="107"/>
      <c r="WBO33" s="107"/>
      <c r="WBP33" s="107"/>
      <c r="WBQ33" s="107"/>
      <c r="WBR33" s="107"/>
      <c r="WBS33" s="107"/>
      <c r="WBT33" s="107"/>
      <c r="WBU33" s="107"/>
      <c r="WBV33" s="107"/>
      <c r="WBW33" s="107"/>
      <c r="WBX33" s="107"/>
      <c r="WBY33" s="107"/>
      <c r="WBZ33" s="107"/>
      <c r="WCA33" s="107"/>
      <c r="WCB33" s="107"/>
      <c r="WCC33" s="107"/>
      <c r="WCD33" s="107"/>
      <c r="WCE33" s="107"/>
      <c r="WCF33" s="107"/>
      <c r="WCG33" s="107"/>
      <c r="WCH33" s="107"/>
      <c r="WCI33" s="107"/>
      <c r="WCJ33" s="107"/>
      <c r="WCK33" s="107"/>
      <c r="WCL33" s="107"/>
      <c r="WCM33" s="107"/>
      <c r="WCN33" s="107"/>
      <c r="WCO33" s="107"/>
      <c r="WCP33" s="107"/>
      <c r="WCQ33" s="107"/>
      <c r="WCR33" s="107"/>
      <c r="WCS33" s="107"/>
      <c r="WCT33" s="107"/>
      <c r="WCU33" s="107"/>
      <c r="WCV33" s="107"/>
      <c r="WCW33" s="107"/>
      <c r="WCX33" s="107"/>
      <c r="WCY33" s="107"/>
      <c r="WCZ33" s="107"/>
      <c r="WDA33" s="107"/>
      <c r="WDB33" s="107"/>
      <c r="WDC33" s="107"/>
      <c r="WDD33" s="107"/>
      <c r="WDE33" s="107"/>
      <c r="WDF33" s="107"/>
      <c r="WDG33" s="107"/>
      <c r="WDH33" s="107"/>
      <c r="WDI33" s="107"/>
      <c r="WDJ33" s="107"/>
      <c r="WDK33" s="107"/>
      <c r="WDL33" s="107"/>
      <c r="WDM33" s="107"/>
      <c r="WDN33" s="107"/>
      <c r="WDO33" s="107"/>
      <c r="WDP33" s="107"/>
      <c r="WDQ33" s="107"/>
      <c r="WDR33" s="107"/>
      <c r="WDS33" s="107"/>
      <c r="WDT33" s="107"/>
      <c r="WDU33" s="107"/>
      <c r="WDV33" s="107"/>
      <c r="WDW33" s="107"/>
      <c r="WDX33" s="107"/>
      <c r="WDY33" s="107"/>
      <c r="WDZ33" s="107"/>
      <c r="WEA33" s="107"/>
      <c r="WEB33" s="107"/>
      <c r="WEC33" s="107"/>
      <c r="WED33" s="107"/>
      <c r="WEE33" s="107"/>
      <c r="WEF33" s="107"/>
      <c r="WEG33" s="107"/>
      <c r="WEH33" s="107"/>
      <c r="WEI33" s="107"/>
      <c r="WEJ33" s="107"/>
      <c r="WEK33" s="107"/>
      <c r="WEL33" s="107"/>
      <c r="WEM33" s="107"/>
      <c r="WEN33" s="107"/>
      <c r="WEO33" s="107"/>
      <c r="WEP33" s="107"/>
      <c r="WEQ33" s="107"/>
      <c r="WER33" s="107"/>
      <c r="WES33" s="107"/>
      <c r="WET33" s="107"/>
      <c r="WEU33" s="107"/>
      <c r="WEV33" s="107"/>
      <c r="WEW33" s="107"/>
      <c r="WEX33" s="107"/>
      <c r="WEY33" s="107"/>
      <c r="WEZ33" s="107"/>
      <c r="WFA33" s="107"/>
      <c r="WFB33" s="107"/>
      <c r="WFC33" s="107"/>
      <c r="WFD33" s="107"/>
      <c r="WFE33" s="107"/>
      <c r="WFF33" s="107"/>
      <c r="WFG33" s="107"/>
      <c r="WFH33" s="107"/>
      <c r="WFI33" s="107"/>
      <c r="WFJ33" s="107"/>
      <c r="WFK33" s="107"/>
      <c r="WFL33" s="107"/>
      <c r="WFM33" s="107"/>
      <c r="WFN33" s="107"/>
      <c r="WFO33" s="107"/>
      <c r="WFP33" s="107"/>
      <c r="WFQ33" s="107"/>
      <c r="WFR33" s="107"/>
      <c r="WFS33" s="107"/>
      <c r="WFT33" s="107"/>
      <c r="WFU33" s="107"/>
      <c r="WFV33" s="107"/>
      <c r="WFW33" s="107"/>
      <c r="WFX33" s="107"/>
      <c r="WFY33" s="107"/>
      <c r="WFZ33" s="107"/>
      <c r="WGA33" s="107"/>
      <c r="WGB33" s="107"/>
      <c r="WGC33" s="107"/>
      <c r="WGD33" s="107"/>
      <c r="WGE33" s="107"/>
      <c r="WGF33" s="107"/>
      <c r="WGG33" s="107"/>
      <c r="WGH33" s="107"/>
      <c r="WGI33" s="107"/>
      <c r="WGJ33" s="107"/>
      <c r="WGK33" s="107"/>
      <c r="WGL33" s="107"/>
      <c r="WGM33" s="107"/>
      <c r="WGN33" s="107"/>
      <c r="WGO33" s="107"/>
      <c r="WGP33" s="107"/>
      <c r="WGQ33" s="107"/>
      <c r="WGR33" s="107"/>
      <c r="WGS33" s="107"/>
      <c r="WGT33" s="107"/>
      <c r="WGU33" s="107"/>
      <c r="WGV33" s="107"/>
      <c r="WGW33" s="107"/>
      <c r="WGX33" s="107"/>
      <c r="WGY33" s="107"/>
      <c r="WGZ33" s="107"/>
      <c r="WHA33" s="107"/>
      <c r="WHB33" s="107"/>
      <c r="WHC33" s="107"/>
      <c r="WHD33" s="107"/>
      <c r="WHE33" s="107"/>
      <c r="WHF33" s="107"/>
      <c r="WHG33" s="107"/>
      <c r="WHH33" s="107"/>
      <c r="WHI33" s="107"/>
      <c r="WHJ33" s="107"/>
      <c r="WHK33" s="107"/>
      <c r="WHL33" s="107"/>
      <c r="WHM33" s="107"/>
      <c r="WHN33" s="107"/>
      <c r="WHO33" s="107"/>
      <c r="WHP33" s="107"/>
      <c r="WHQ33" s="107"/>
      <c r="WHR33" s="107"/>
      <c r="WHS33" s="107"/>
      <c r="WHT33" s="107"/>
      <c r="WHU33" s="107"/>
      <c r="WHV33" s="107"/>
      <c r="WHW33" s="107"/>
      <c r="WHX33" s="107"/>
      <c r="WHY33" s="107"/>
      <c r="WHZ33" s="107"/>
      <c r="WIA33" s="107"/>
      <c r="WIB33" s="107"/>
      <c r="WIC33" s="107"/>
      <c r="WID33" s="107"/>
      <c r="WIE33" s="107"/>
      <c r="WIF33" s="107"/>
      <c r="WIG33" s="107"/>
      <c r="WIH33" s="107"/>
      <c r="WII33" s="107"/>
      <c r="WIJ33" s="107"/>
      <c r="WIK33" s="107"/>
      <c r="WIL33" s="107"/>
      <c r="WIM33" s="107"/>
      <c r="WIN33" s="107"/>
      <c r="WIO33" s="107"/>
      <c r="WIP33" s="107"/>
      <c r="WIQ33" s="107"/>
      <c r="WIR33" s="107"/>
      <c r="WIS33" s="107"/>
      <c r="WIT33" s="107"/>
      <c r="WIU33" s="107"/>
      <c r="WIV33" s="107"/>
      <c r="WIW33" s="107"/>
      <c r="WIX33" s="107"/>
      <c r="WIY33" s="107"/>
      <c r="WIZ33" s="107"/>
      <c r="WJA33" s="107"/>
      <c r="WJB33" s="107"/>
      <c r="WJC33" s="107"/>
      <c r="WJD33" s="107"/>
      <c r="WJE33" s="107"/>
      <c r="WJF33" s="107"/>
      <c r="WJG33" s="107"/>
      <c r="WJH33" s="107"/>
      <c r="WJI33" s="107"/>
      <c r="WJJ33" s="107"/>
      <c r="WJK33" s="107"/>
      <c r="WJL33" s="107"/>
      <c r="WJM33" s="107"/>
      <c r="WJN33" s="107"/>
      <c r="WJO33" s="107"/>
      <c r="WJP33" s="107"/>
      <c r="WJQ33" s="107"/>
      <c r="WJR33" s="107"/>
      <c r="WJS33" s="107"/>
      <c r="WJT33" s="107"/>
      <c r="WJU33" s="107"/>
      <c r="WJV33" s="107"/>
      <c r="WJW33" s="107"/>
      <c r="WJX33" s="107"/>
      <c r="WJY33" s="107"/>
      <c r="WJZ33" s="107"/>
      <c r="WKA33" s="107"/>
      <c r="WKB33" s="107"/>
      <c r="WKC33" s="107"/>
      <c r="WKD33" s="107"/>
      <c r="WKE33" s="107"/>
      <c r="WKF33" s="107"/>
      <c r="WKG33" s="107"/>
      <c r="WKH33" s="107"/>
      <c r="WKI33" s="107"/>
      <c r="WKJ33" s="107"/>
      <c r="WKK33" s="107"/>
      <c r="WKL33" s="107"/>
      <c r="WKM33" s="107"/>
      <c r="WKN33" s="107"/>
      <c r="WKO33" s="107"/>
      <c r="WKP33" s="107"/>
      <c r="WKQ33" s="107"/>
      <c r="WKR33" s="107"/>
      <c r="WKS33" s="107"/>
      <c r="WKT33" s="107"/>
      <c r="WKU33" s="107"/>
      <c r="WKV33" s="107"/>
      <c r="WKW33" s="107"/>
      <c r="WKX33" s="107"/>
      <c r="WKY33" s="107"/>
      <c r="WKZ33" s="107"/>
      <c r="WLA33" s="107"/>
      <c r="WLB33" s="107"/>
      <c r="WLC33" s="107"/>
      <c r="WLD33" s="107"/>
      <c r="WLE33" s="107"/>
      <c r="WLF33" s="107"/>
      <c r="WLG33" s="107"/>
      <c r="WLH33" s="107"/>
      <c r="WLI33" s="107"/>
      <c r="WLJ33" s="107"/>
      <c r="WLK33" s="107"/>
      <c r="WLL33" s="107"/>
      <c r="WLM33" s="107"/>
      <c r="WLN33" s="107"/>
      <c r="WLO33" s="107"/>
      <c r="WLP33" s="107"/>
      <c r="WLQ33" s="107"/>
      <c r="WLR33" s="107"/>
      <c r="WLS33" s="107"/>
      <c r="WLT33" s="107"/>
      <c r="WLU33" s="107"/>
      <c r="WLV33" s="107"/>
      <c r="WLW33" s="107"/>
      <c r="WLX33" s="107"/>
      <c r="WLY33" s="107"/>
      <c r="WLZ33" s="107"/>
      <c r="WMA33" s="107"/>
      <c r="WMB33" s="107"/>
      <c r="WMC33" s="107"/>
      <c r="WMD33" s="107"/>
      <c r="WME33" s="107"/>
      <c r="WMF33" s="107"/>
      <c r="WMG33" s="107"/>
      <c r="WMH33" s="107"/>
      <c r="WMI33" s="107"/>
      <c r="WMJ33" s="107"/>
      <c r="WMK33" s="107"/>
      <c r="WML33" s="107"/>
      <c r="WMM33" s="107"/>
      <c r="WMN33" s="107"/>
      <c r="WMO33" s="107"/>
      <c r="WMP33" s="107"/>
      <c r="WMQ33" s="107"/>
      <c r="WMR33" s="107"/>
      <c r="WMS33" s="107"/>
      <c r="WMT33" s="107"/>
      <c r="WMU33" s="107"/>
      <c r="WMV33" s="107"/>
      <c r="WMW33" s="107"/>
      <c r="WMX33" s="107"/>
      <c r="WMY33" s="107"/>
      <c r="WMZ33" s="107"/>
      <c r="WNA33" s="107"/>
      <c r="WNB33" s="107"/>
      <c r="WNC33" s="107"/>
      <c r="WND33" s="107"/>
      <c r="WNE33" s="107"/>
      <c r="WNF33" s="107"/>
      <c r="WNG33" s="107"/>
      <c r="WNH33" s="107"/>
      <c r="WNI33" s="107"/>
      <c r="WNJ33" s="107"/>
      <c r="WNK33" s="107"/>
      <c r="WNL33" s="107"/>
      <c r="WNM33" s="107"/>
      <c r="WNN33" s="107"/>
      <c r="WNO33" s="107"/>
      <c r="WNP33" s="107"/>
      <c r="WNQ33" s="107"/>
      <c r="WNR33" s="107"/>
      <c r="WNS33" s="107"/>
      <c r="WNT33" s="107"/>
      <c r="WNU33" s="107"/>
      <c r="WNV33" s="107"/>
      <c r="WNW33" s="107"/>
      <c r="WNX33" s="107"/>
      <c r="WNY33" s="107"/>
      <c r="WNZ33" s="107"/>
      <c r="WOA33" s="107"/>
      <c r="WOB33" s="107"/>
      <c r="WOC33" s="107"/>
      <c r="WOD33" s="107"/>
      <c r="WOE33" s="107"/>
      <c r="WOF33" s="107"/>
      <c r="WOG33" s="107"/>
      <c r="WOH33" s="107"/>
      <c r="WOI33" s="107"/>
      <c r="WOJ33" s="107"/>
      <c r="WOK33" s="107"/>
      <c r="WOL33" s="107"/>
      <c r="WOM33" s="107"/>
      <c r="WON33" s="107"/>
      <c r="WOO33" s="107"/>
      <c r="WOP33" s="107"/>
      <c r="WOQ33" s="107"/>
      <c r="WOR33" s="107"/>
      <c r="WOS33" s="107"/>
      <c r="WOT33" s="107"/>
      <c r="WOU33" s="107"/>
      <c r="WOV33" s="107"/>
      <c r="WOW33" s="107"/>
      <c r="WOX33" s="107"/>
      <c r="WOY33" s="107"/>
      <c r="WOZ33" s="107"/>
      <c r="WPA33" s="107"/>
      <c r="WPB33" s="107"/>
      <c r="WPC33" s="107"/>
      <c r="WPD33" s="107"/>
      <c r="WPE33" s="107"/>
      <c r="WPF33" s="107"/>
      <c r="WPG33" s="107"/>
      <c r="WPH33" s="107"/>
      <c r="WPI33" s="107"/>
      <c r="WPJ33" s="107"/>
      <c r="WPK33" s="107"/>
      <c r="WPL33" s="107"/>
      <c r="WPM33" s="107"/>
      <c r="WPN33" s="107"/>
      <c r="WPO33" s="107"/>
      <c r="WPP33" s="107"/>
      <c r="WPQ33" s="107"/>
      <c r="WPR33" s="107"/>
      <c r="WPS33" s="107"/>
      <c r="WPT33" s="107"/>
      <c r="WPU33" s="107"/>
      <c r="WPV33" s="107"/>
      <c r="WPW33" s="107"/>
      <c r="WPX33" s="107"/>
      <c r="WPY33" s="107"/>
      <c r="WPZ33" s="107"/>
      <c r="WQA33" s="107"/>
      <c r="WQB33" s="107"/>
      <c r="WQC33" s="107"/>
      <c r="WQD33" s="107"/>
      <c r="WQE33" s="107"/>
      <c r="WQF33" s="107"/>
      <c r="WQG33" s="107"/>
      <c r="WQH33" s="107"/>
      <c r="WQI33" s="107"/>
      <c r="WQJ33" s="107"/>
      <c r="WQK33" s="107"/>
      <c r="WQL33" s="107"/>
      <c r="WQM33" s="107"/>
      <c r="WQN33" s="107"/>
      <c r="WQO33" s="107"/>
      <c r="WQP33" s="107"/>
      <c r="WQQ33" s="107"/>
      <c r="WQR33" s="107"/>
      <c r="WQS33" s="107"/>
      <c r="WQT33" s="107"/>
      <c r="WQU33" s="107"/>
      <c r="WQV33" s="107"/>
      <c r="WQW33" s="107"/>
      <c r="WQX33" s="107"/>
      <c r="WQY33" s="107"/>
      <c r="WQZ33" s="107"/>
      <c r="WRA33" s="107"/>
      <c r="WRB33" s="107"/>
      <c r="WRC33" s="107"/>
      <c r="WRD33" s="107"/>
      <c r="WRE33" s="107"/>
      <c r="WRF33" s="107"/>
      <c r="WRG33" s="107"/>
      <c r="WRH33" s="107"/>
      <c r="WRI33" s="107"/>
      <c r="WRJ33" s="107"/>
      <c r="WRK33" s="107"/>
      <c r="WRL33" s="107"/>
      <c r="WRM33" s="107"/>
      <c r="WRN33" s="107"/>
      <c r="WRO33" s="107"/>
      <c r="WRP33" s="107"/>
      <c r="WRQ33" s="107"/>
      <c r="WRR33" s="107"/>
      <c r="WRS33" s="107"/>
      <c r="WRT33" s="107"/>
      <c r="WRU33" s="107"/>
      <c r="WRV33" s="107"/>
      <c r="WRW33" s="107"/>
      <c r="WRX33" s="107"/>
      <c r="WRY33" s="107"/>
      <c r="WRZ33" s="107"/>
      <c r="WSA33" s="107"/>
      <c r="WSB33" s="107"/>
      <c r="WSC33" s="107"/>
      <c r="WSD33" s="107"/>
      <c r="WSE33" s="107"/>
      <c r="WSF33" s="107"/>
      <c r="WSG33" s="107"/>
      <c r="WSH33" s="107"/>
      <c r="WSI33" s="107"/>
      <c r="WSJ33" s="107"/>
      <c r="WSK33" s="107"/>
      <c r="WSL33" s="107"/>
      <c r="WSM33" s="107"/>
      <c r="WSN33" s="107"/>
      <c r="WSO33" s="107"/>
      <c r="WSP33" s="107"/>
      <c r="WSQ33" s="107"/>
      <c r="WSR33" s="107"/>
      <c r="WSS33" s="107"/>
      <c r="WST33" s="107"/>
      <c r="WSU33" s="107"/>
      <c r="WSV33" s="107"/>
      <c r="WSW33" s="107"/>
      <c r="WSX33" s="107"/>
      <c r="WSY33" s="107"/>
      <c r="WSZ33" s="107"/>
      <c r="WTA33" s="107"/>
      <c r="WTB33" s="107"/>
      <c r="WTC33" s="107"/>
      <c r="WTD33" s="107"/>
      <c r="WTE33" s="107"/>
      <c r="WTF33" s="107"/>
      <c r="WTG33" s="107"/>
      <c r="WTH33" s="107"/>
      <c r="WTI33" s="107"/>
      <c r="WTJ33" s="107"/>
      <c r="WTK33" s="107"/>
      <c r="WTL33" s="107"/>
      <c r="WTM33" s="107"/>
      <c r="WTN33" s="107"/>
      <c r="WTO33" s="107"/>
      <c r="WTP33" s="107"/>
      <c r="WTQ33" s="107"/>
      <c r="WTR33" s="107"/>
      <c r="WTS33" s="107"/>
      <c r="WTT33" s="107"/>
      <c r="WTU33" s="107"/>
      <c r="WTV33" s="107"/>
      <c r="WTW33" s="107"/>
      <c r="WTX33" s="107"/>
      <c r="WTY33" s="107"/>
      <c r="WTZ33" s="107"/>
      <c r="WUA33" s="107"/>
      <c r="WUB33" s="107"/>
      <c r="WUC33" s="107"/>
      <c r="WUD33" s="107"/>
      <c r="WUE33" s="107"/>
      <c r="WUF33" s="107"/>
      <c r="WUG33" s="107"/>
      <c r="WUH33" s="107"/>
      <c r="WUI33" s="107"/>
      <c r="WUJ33" s="107"/>
      <c r="WUK33" s="107"/>
      <c r="WUL33" s="107"/>
      <c r="WUM33" s="107"/>
      <c r="WUN33" s="107"/>
      <c r="WUO33" s="107"/>
      <c r="WUP33" s="107"/>
      <c r="WUQ33" s="107"/>
      <c r="WUR33" s="107"/>
      <c r="WUS33" s="107"/>
      <c r="WUT33" s="107"/>
      <c r="WUU33" s="107"/>
      <c r="WUV33" s="107"/>
      <c r="WUW33" s="107"/>
      <c r="WUX33" s="107"/>
      <c r="WUY33" s="107"/>
      <c r="WUZ33" s="107"/>
      <c r="WVA33" s="107"/>
      <c r="WVB33" s="107"/>
      <c r="WVC33" s="107"/>
      <c r="WVD33" s="107"/>
      <c r="WVE33" s="107"/>
      <c r="WVF33" s="107"/>
      <c r="WVG33" s="107"/>
      <c r="WVH33" s="107"/>
      <c r="WVI33" s="107"/>
      <c r="WVJ33" s="107"/>
      <c r="WVK33" s="107"/>
      <c r="WVL33" s="107"/>
      <c r="WVM33" s="107"/>
      <c r="WVN33" s="107"/>
      <c r="WVO33" s="107"/>
      <c r="WVP33" s="107"/>
      <c r="WVQ33" s="107"/>
      <c r="WVR33" s="107"/>
      <c r="WVS33" s="107"/>
      <c r="WVT33" s="107"/>
      <c r="WVU33" s="107"/>
      <c r="WVV33" s="107"/>
      <c r="WVW33" s="107"/>
      <c r="WVX33" s="107"/>
      <c r="WVY33" s="107"/>
      <c r="WVZ33" s="107"/>
      <c r="WWA33" s="107"/>
      <c r="WWB33" s="107"/>
      <c r="WWC33" s="107"/>
      <c r="WWD33" s="107"/>
      <c r="WWE33" s="107"/>
      <c r="WWF33" s="107"/>
      <c r="WWG33" s="107"/>
      <c r="WWH33" s="107"/>
      <c r="WWI33" s="107"/>
      <c r="WWJ33" s="107"/>
      <c r="WWK33" s="107"/>
      <c r="WWL33" s="107"/>
      <c r="WWM33" s="107"/>
      <c r="WWN33" s="107"/>
      <c r="WWO33" s="107"/>
      <c r="WWP33" s="107"/>
      <c r="WWQ33" s="107"/>
      <c r="WWR33" s="107"/>
      <c r="WWS33" s="107"/>
      <c r="WWT33" s="107"/>
      <c r="WWU33" s="107"/>
      <c r="WWV33" s="107"/>
      <c r="WWW33" s="107"/>
      <c r="WWX33" s="107"/>
      <c r="WWY33" s="107"/>
      <c r="WWZ33" s="107"/>
      <c r="WXA33" s="107"/>
      <c r="WXB33" s="107"/>
      <c r="WXC33" s="107"/>
      <c r="WXD33" s="107"/>
      <c r="WXE33" s="107"/>
      <c r="WXF33" s="107"/>
      <c r="WXG33" s="107"/>
      <c r="WXH33" s="107"/>
      <c r="WXI33" s="107"/>
      <c r="WXJ33" s="107"/>
      <c r="WXK33" s="107"/>
      <c r="WXL33" s="107"/>
      <c r="WXM33" s="107"/>
      <c r="WXN33" s="107"/>
      <c r="WXO33" s="107"/>
      <c r="WXP33" s="107"/>
      <c r="WXQ33" s="107"/>
      <c r="WXR33" s="107"/>
      <c r="WXS33" s="107"/>
      <c r="WXT33" s="107"/>
      <c r="WXU33" s="107"/>
      <c r="WXV33" s="107"/>
      <c r="WXW33" s="107"/>
      <c r="WXX33" s="107"/>
      <c r="WXY33" s="107"/>
      <c r="WXZ33" s="107"/>
      <c r="WYA33" s="107"/>
      <c r="WYB33" s="107"/>
      <c r="WYC33" s="107"/>
      <c r="WYD33" s="107"/>
      <c r="WYE33" s="107"/>
      <c r="WYF33" s="107"/>
      <c r="WYG33" s="107"/>
      <c r="WYH33" s="107"/>
      <c r="WYI33" s="107"/>
      <c r="WYJ33" s="107"/>
      <c r="WYK33" s="107"/>
      <c r="WYL33" s="107"/>
      <c r="WYM33" s="107"/>
      <c r="WYN33" s="107"/>
      <c r="WYO33" s="107"/>
      <c r="WYP33" s="107"/>
      <c r="WYQ33" s="107"/>
      <c r="WYR33" s="107"/>
      <c r="WYS33" s="107"/>
      <c r="WYT33" s="107"/>
      <c r="WYU33" s="107"/>
      <c r="WYV33" s="107"/>
      <c r="WYW33" s="107"/>
      <c r="WYX33" s="107"/>
      <c r="WYY33" s="107"/>
      <c r="WYZ33" s="107"/>
      <c r="WZA33" s="107"/>
      <c r="WZB33" s="107"/>
      <c r="WZC33" s="107"/>
      <c r="WZD33" s="107"/>
      <c r="WZE33" s="107"/>
      <c r="WZF33" s="107"/>
      <c r="WZG33" s="107"/>
      <c r="WZH33" s="107"/>
      <c r="WZI33" s="107"/>
      <c r="WZJ33" s="107"/>
      <c r="WZK33" s="107"/>
      <c r="WZL33" s="107"/>
      <c r="WZM33" s="107"/>
      <c r="WZN33" s="107"/>
      <c r="WZO33" s="107"/>
      <c r="WZP33" s="107"/>
      <c r="WZQ33" s="107"/>
      <c r="WZR33" s="107"/>
      <c r="WZS33" s="107"/>
      <c r="WZT33" s="107"/>
      <c r="WZU33" s="107"/>
      <c r="WZV33" s="107"/>
      <c r="WZW33" s="107"/>
      <c r="WZX33" s="107"/>
      <c r="WZY33" s="107"/>
      <c r="WZZ33" s="107"/>
      <c r="XAA33" s="107"/>
      <c r="XAB33" s="107"/>
      <c r="XAC33" s="107"/>
      <c r="XAD33" s="107"/>
      <c r="XAE33" s="107"/>
      <c r="XAF33" s="107"/>
      <c r="XAG33" s="107"/>
      <c r="XAH33" s="107"/>
      <c r="XAI33" s="107"/>
      <c r="XAJ33" s="107"/>
      <c r="XAK33" s="107"/>
      <c r="XAL33" s="107"/>
      <c r="XAM33" s="107"/>
      <c r="XAN33" s="107"/>
      <c r="XAO33" s="107"/>
      <c r="XAP33" s="107"/>
      <c r="XAQ33" s="107"/>
      <c r="XAR33" s="107"/>
      <c r="XAS33" s="107"/>
      <c r="XAT33" s="107"/>
      <c r="XAU33" s="107"/>
      <c r="XAV33" s="107"/>
      <c r="XAW33" s="107"/>
      <c r="XAX33" s="107"/>
      <c r="XAY33" s="107"/>
      <c r="XAZ33" s="107"/>
      <c r="XBA33" s="107"/>
      <c r="XBB33" s="107"/>
      <c r="XBC33" s="107"/>
      <c r="XBD33" s="107"/>
      <c r="XBE33" s="107"/>
      <c r="XBF33" s="107"/>
      <c r="XBG33" s="107"/>
      <c r="XBH33" s="107"/>
      <c r="XBI33" s="107"/>
      <c r="XBJ33" s="107"/>
      <c r="XBK33" s="107"/>
      <c r="XBL33" s="107"/>
      <c r="XBM33" s="107"/>
      <c r="XBN33" s="107"/>
      <c r="XBO33" s="107"/>
      <c r="XBP33" s="107"/>
      <c r="XBQ33" s="107"/>
      <c r="XBR33" s="107"/>
      <c r="XBS33" s="107"/>
      <c r="XBT33" s="107"/>
      <c r="XBU33" s="107"/>
      <c r="XBV33" s="107"/>
      <c r="XBW33" s="107"/>
      <c r="XBX33" s="107"/>
      <c r="XBY33" s="107"/>
      <c r="XBZ33" s="107"/>
      <c r="XCA33" s="107"/>
      <c r="XCB33" s="107"/>
      <c r="XCC33" s="107"/>
      <c r="XCD33" s="107"/>
      <c r="XCE33" s="107"/>
      <c r="XCF33" s="107"/>
      <c r="XCG33" s="107"/>
      <c r="XCH33" s="107"/>
      <c r="XCI33" s="107"/>
      <c r="XCJ33" s="107"/>
      <c r="XCK33" s="107"/>
      <c r="XCL33" s="107"/>
      <c r="XCM33" s="107"/>
      <c r="XCN33" s="107"/>
      <c r="XCO33" s="107"/>
      <c r="XCP33" s="107"/>
      <c r="XCQ33" s="107"/>
      <c r="XCR33" s="107"/>
      <c r="XCS33" s="107"/>
      <c r="XCT33" s="107"/>
      <c r="XCU33" s="107"/>
      <c r="XCV33" s="107"/>
      <c r="XCW33" s="107"/>
      <c r="XCX33" s="107"/>
      <c r="XCY33" s="107"/>
      <c r="XCZ33" s="107"/>
      <c r="XDA33" s="107"/>
      <c r="XDB33" s="107"/>
      <c r="XDC33" s="107"/>
      <c r="XDD33" s="107"/>
      <c r="XDE33" s="107"/>
      <c r="XDF33" s="107"/>
      <c r="XDG33" s="107"/>
      <c r="XDH33" s="107"/>
      <c r="XDI33" s="107"/>
      <c r="XDJ33" s="107"/>
      <c r="XDK33" s="107"/>
      <c r="XDL33" s="107"/>
      <c r="XDM33" s="107"/>
      <c r="XDN33" s="107"/>
      <c r="XDO33" s="107"/>
      <c r="XDP33" s="107"/>
      <c r="XDQ33" s="107"/>
      <c r="XDR33" s="107"/>
      <c r="XDS33" s="107"/>
      <c r="XDT33" s="107"/>
      <c r="XDU33" s="107"/>
      <c r="XDV33" s="107"/>
      <c r="XDW33" s="107"/>
      <c r="XDX33" s="107"/>
      <c r="XDY33" s="107"/>
      <c r="XDZ33" s="107"/>
    </row>
    <row r="34" ht="20" customHeight="1" spans="1:10">
      <c r="A34" s="117" t="s">
        <v>350</v>
      </c>
      <c r="B34" s="60"/>
      <c r="C34" s="60">
        <v>900</v>
      </c>
      <c r="D34" s="60">
        <v>900</v>
      </c>
      <c r="E34" s="86">
        <f t="shared" si="4"/>
        <v>1</v>
      </c>
      <c r="F34" s="135"/>
      <c r="G34" s="135"/>
      <c r="H34" s="60">
        <f>1000+200</f>
        <v>1200</v>
      </c>
      <c r="I34" s="90">
        <f t="shared" si="2"/>
        <v>1200</v>
      </c>
      <c r="J34" s="119" t="s">
        <v>351</v>
      </c>
    </row>
    <row r="35" ht="20" customHeight="1" spans="1:10">
      <c r="A35" s="117" t="s">
        <v>352</v>
      </c>
      <c r="B35" s="60">
        <v>300</v>
      </c>
      <c r="C35" s="60">
        <v>1300</v>
      </c>
      <c r="D35" s="60">
        <v>1300</v>
      </c>
      <c r="E35" s="86">
        <f t="shared" si="4"/>
        <v>1</v>
      </c>
      <c r="F35" s="135">
        <v>600</v>
      </c>
      <c r="G35" s="135">
        <v>1624</v>
      </c>
      <c r="H35" s="60">
        <v>1300</v>
      </c>
      <c r="I35" s="90">
        <f t="shared" si="2"/>
        <v>1900</v>
      </c>
      <c r="J35" s="119" t="s">
        <v>353</v>
      </c>
    </row>
    <row r="36" ht="20" customHeight="1" spans="1:10">
      <c r="A36" s="117" t="s">
        <v>354</v>
      </c>
      <c r="B36" s="60">
        <v>3100</v>
      </c>
      <c r="C36" s="60">
        <v>4800</v>
      </c>
      <c r="D36" s="60">
        <v>4800</v>
      </c>
      <c r="E36" s="86">
        <f t="shared" si="4"/>
        <v>1</v>
      </c>
      <c r="F36" s="135">
        <f>2500+500</f>
        <v>3000</v>
      </c>
      <c r="G36" s="135">
        <v>2737</v>
      </c>
      <c r="H36" s="60">
        <v>-263</v>
      </c>
      <c r="I36" s="90">
        <f t="shared" si="2"/>
        <v>2737</v>
      </c>
      <c r="J36" s="119"/>
    </row>
    <row r="37" ht="30" customHeight="1" spans="1:10">
      <c r="A37" s="117" t="s">
        <v>355</v>
      </c>
      <c r="B37" s="60">
        <v>5163</v>
      </c>
      <c r="C37" s="60">
        <v>9235</v>
      </c>
      <c r="D37" s="60">
        <v>8720</v>
      </c>
      <c r="E37" s="86">
        <f t="shared" si="4"/>
        <v>0.944233892799134</v>
      </c>
      <c r="F37" s="135">
        <f>3704+800+780+50</f>
        <v>5334</v>
      </c>
      <c r="G37" s="135">
        <v>5342</v>
      </c>
      <c r="H37" s="60">
        <v>8</v>
      </c>
      <c r="I37" s="90">
        <f t="shared" si="2"/>
        <v>5342</v>
      </c>
      <c r="J37" s="119" t="s">
        <v>356</v>
      </c>
    </row>
    <row r="38" s="129" customFormat="1" ht="20" customHeight="1" spans="1:16354">
      <c r="A38" s="117" t="s">
        <v>357</v>
      </c>
      <c r="B38" s="60"/>
      <c r="C38" s="60">
        <v>147</v>
      </c>
      <c r="D38" s="105">
        <v>144</v>
      </c>
      <c r="E38" s="86">
        <f t="shared" si="4"/>
        <v>0.979591836734694</v>
      </c>
      <c r="F38" s="135">
        <v>25</v>
      </c>
      <c r="G38" s="135">
        <v>31</v>
      </c>
      <c r="H38" s="105">
        <v>6</v>
      </c>
      <c r="I38" s="90">
        <f t="shared" si="2"/>
        <v>31</v>
      </c>
      <c r="J38" s="24" t="s">
        <v>358</v>
      </c>
      <c r="K38" s="107"/>
      <c r="L38" s="107"/>
      <c r="M38" s="107"/>
      <c r="N38" s="107"/>
      <c r="O38" s="107"/>
      <c r="P38" s="107"/>
      <c r="Q38" s="107"/>
      <c r="R38" s="107"/>
      <c r="S38" s="107"/>
      <c r="T38" s="107"/>
      <c r="U38" s="107"/>
      <c r="V38" s="107"/>
      <c r="W38" s="107"/>
      <c r="X38" s="107"/>
      <c r="Y38" s="107"/>
      <c r="Z38" s="107"/>
      <c r="AA38" s="107"/>
      <c r="AB38" s="107"/>
      <c r="AC38" s="107"/>
      <c r="AD38" s="107"/>
      <c r="AE38" s="107"/>
      <c r="AF38" s="107"/>
      <c r="AG38" s="107"/>
      <c r="AH38" s="107"/>
      <c r="AI38" s="107"/>
      <c r="AJ38" s="107"/>
      <c r="AK38" s="107"/>
      <c r="AL38" s="107"/>
      <c r="AM38" s="107"/>
      <c r="AN38" s="107"/>
      <c r="AO38" s="107"/>
      <c r="AP38" s="107"/>
      <c r="AQ38" s="107"/>
      <c r="AR38" s="107"/>
      <c r="AS38" s="107"/>
      <c r="AT38" s="107"/>
      <c r="AU38" s="107"/>
      <c r="AV38" s="107"/>
      <c r="AW38" s="107"/>
      <c r="AX38" s="107"/>
      <c r="AY38" s="107"/>
      <c r="AZ38" s="107"/>
      <c r="BA38" s="107"/>
      <c r="BB38" s="107"/>
      <c r="BC38" s="107"/>
      <c r="BD38" s="107"/>
      <c r="BE38" s="107"/>
      <c r="BF38" s="107"/>
      <c r="BG38" s="107"/>
      <c r="BH38" s="107"/>
      <c r="BI38" s="107"/>
      <c r="BJ38" s="107"/>
      <c r="BK38" s="107"/>
      <c r="BL38" s="107"/>
      <c r="BM38" s="107"/>
      <c r="BN38" s="107"/>
      <c r="BO38" s="107"/>
      <c r="BP38" s="107"/>
      <c r="BQ38" s="107"/>
      <c r="BR38" s="107"/>
      <c r="BS38" s="107"/>
      <c r="BT38" s="107"/>
      <c r="BU38" s="107"/>
      <c r="BV38" s="107"/>
      <c r="BW38" s="107"/>
      <c r="BX38" s="107"/>
      <c r="BY38" s="107"/>
      <c r="BZ38" s="107"/>
      <c r="CA38" s="107"/>
      <c r="CB38" s="107"/>
      <c r="CC38" s="107"/>
      <c r="CD38" s="107"/>
      <c r="CE38" s="107"/>
      <c r="CF38" s="107"/>
      <c r="CG38" s="107"/>
      <c r="CH38" s="107"/>
      <c r="CI38" s="107"/>
      <c r="CJ38" s="107"/>
      <c r="CK38" s="107"/>
      <c r="CL38" s="107"/>
      <c r="CM38" s="107"/>
      <c r="CN38" s="107"/>
      <c r="CO38" s="107"/>
      <c r="CP38" s="107"/>
      <c r="CQ38" s="107"/>
      <c r="CR38" s="107"/>
      <c r="CS38" s="107"/>
      <c r="CT38" s="107"/>
      <c r="CU38" s="107"/>
      <c r="CV38" s="107"/>
      <c r="CW38" s="107"/>
      <c r="CX38" s="107"/>
      <c r="CY38" s="107"/>
      <c r="CZ38" s="107"/>
      <c r="DA38" s="107"/>
      <c r="DB38" s="107"/>
      <c r="DC38" s="107"/>
      <c r="DD38" s="107"/>
      <c r="DE38" s="107"/>
      <c r="DF38" s="107"/>
      <c r="DG38" s="107"/>
      <c r="DH38" s="107"/>
      <c r="DI38" s="107"/>
      <c r="DJ38" s="107"/>
      <c r="DK38" s="107"/>
      <c r="DL38" s="107"/>
      <c r="DM38" s="107"/>
      <c r="DN38" s="107"/>
      <c r="DO38" s="107"/>
      <c r="DP38" s="107"/>
      <c r="DQ38" s="107"/>
      <c r="DR38" s="107"/>
      <c r="DS38" s="107"/>
      <c r="DT38" s="107"/>
      <c r="DU38" s="107"/>
      <c r="DV38" s="107"/>
      <c r="DW38" s="107"/>
      <c r="DX38" s="107"/>
      <c r="DY38" s="107"/>
      <c r="DZ38" s="107"/>
      <c r="EA38" s="107"/>
      <c r="EB38" s="107"/>
      <c r="EC38" s="107"/>
      <c r="ED38" s="107"/>
      <c r="EE38" s="107"/>
      <c r="EF38" s="107"/>
      <c r="EG38" s="107"/>
      <c r="EH38" s="107"/>
      <c r="EI38" s="107"/>
      <c r="EJ38" s="107"/>
      <c r="EK38" s="107"/>
      <c r="EL38" s="107"/>
      <c r="EM38" s="107"/>
      <c r="EN38" s="107"/>
      <c r="EO38" s="107"/>
      <c r="EP38" s="107"/>
      <c r="EQ38" s="107"/>
      <c r="ER38" s="107"/>
      <c r="ES38" s="107"/>
      <c r="ET38" s="107"/>
      <c r="EU38" s="107"/>
      <c r="EV38" s="107"/>
      <c r="EW38" s="107"/>
      <c r="EX38" s="107"/>
      <c r="EY38" s="107"/>
      <c r="EZ38" s="107"/>
      <c r="FA38" s="107"/>
      <c r="FB38" s="107"/>
      <c r="FC38" s="107"/>
      <c r="FD38" s="107"/>
      <c r="FE38" s="107"/>
      <c r="FF38" s="107"/>
      <c r="FG38" s="107"/>
      <c r="FH38" s="107"/>
      <c r="FI38" s="107"/>
      <c r="FJ38" s="107"/>
      <c r="FK38" s="107"/>
      <c r="FL38" s="107"/>
      <c r="FM38" s="107"/>
      <c r="FN38" s="107"/>
      <c r="FO38" s="107"/>
      <c r="FP38" s="107"/>
      <c r="FQ38" s="107"/>
      <c r="FR38" s="107"/>
      <c r="FS38" s="107"/>
      <c r="FT38" s="107"/>
      <c r="FU38" s="107"/>
      <c r="FV38" s="107"/>
      <c r="FW38" s="107"/>
      <c r="FX38" s="107"/>
      <c r="FY38" s="107"/>
      <c r="FZ38" s="107"/>
      <c r="GA38" s="107"/>
      <c r="GB38" s="107"/>
      <c r="GC38" s="107"/>
      <c r="GD38" s="107"/>
      <c r="GE38" s="107"/>
      <c r="GF38" s="107"/>
      <c r="GG38" s="107"/>
      <c r="GH38" s="107"/>
      <c r="GI38" s="107"/>
      <c r="GJ38" s="107"/>
      <c r="GK38" s="107"/>
      <c r="GL38" s="107"/>
      <c r="GM38" s="107"/>
      <c r="GN38" s="107"/>
      <c r="GO38" s="107"/>
      <c r="GP38" s="107"/>
      <c r="GQ38" s="107"/>
      <c r="GR38" s="107"/>
      <c r="GS38" s="107"/>
      <c r="GT38" s="107"/>
      <c r="GU38" s="107"/>
      <c r="GV38" s="107"/>
      <c r="GW38" s="107"/>
      <c r="GX38" s="107"/>
      <c r="GY38" s="107"/>
      <c r="GZ38" s="107"/>
      <c r="HA38" s="107"/>
      <c r="HB38" s="107"/>
      <c r="HC38" s="107"/>
      <c r="HD38" s="107"/>
      <c r="HE38" s="107"/>
      <c r="HF38" s="107"/>
      <c r="HG38" s="107"/>
      <c r="HH38" s="107"/>
      <c r="HI38" s="107"/>
      <c r="HJ38" s="107"/>
      <c r="HK38" s="107"/>
      <c r="HL38" s="107"/>
      <c r="HM38" s="107"/>
      <c r="HN38" s="107"/>
      <c r="HO38" s="107"/>
      <c r="HP38" s="107"/>
      <c r="HQ38" s="107"/>
      <c r="HR38" s="107"/>
      <c r="HS38" s="107"/>
      <c r="HT38" s="107"/>
      <c r="HU38" s="107"/>
      <c r="HV38" s="107"/>
      <c r="HW38" s="107"/>
      <c r="HX38" s="107"/>
      <c r="HY38" s="107"/>
      <c r="HZ38" s="107"/>
      <c r="IA38" s="107"/>
      <c r="IB38" s="107"/>
      <c r="IC38" s="107"/>
      <c r="ID38" s="107"/>
      <c r="IE38" s="107"/>
      <c r="IF38" s="107"/>
      <c r="IG38" s="107"/>
      <c r="IH38" s="107"/>
      <c r="II38" s="107"/>
      <c r="IJ38" s="107"/>
      <c r="IK38" s="107"/>
      <c r="IL38" s="107"/>
      <c r="IM38" s="107"/>
      <c r="IN38" s="107"/>
      <c r="IO38" s="107"/>
      <c r="IP38" s="107"/>
      <c r="IQ38" s="107"/>
      <c r="IR38" s="107"/>
      <c r="IS38" s="107"/>
      <c r="IT38" s="107"/>
      <c r="IU38" s="107"/>
      <c r="IV38" s="107"/>
      <c r="IW38" s="107"/>
      <c r="IX38" s="107"/>
      <c r="IY38" s="107"/>
      <c r="IZ38" s="107"/>
      <c r="JA38" s="107"/>
      <c r="JB38" s="107"/>
      <c r="JC38" s="107"/>
      <c r="JD38" s="107"/>
      <c r="JE38" s="107"/>
      <c r="JF38" s="107"/>
      <c r="JG38" s="107"/>
      <c r="JH38" s="107"/>
      <c r="JI38" s="107"/>
      <c r="JJ38" s="107"/>
      <c r="JK38" s="107"/>
      <c r="JL38" s="107"/>
      <c r="JM38" s="107"/>
      <c r="JN38" s="107"/>
      <c r="JO38" s="107"/>
      <c r="JP38" s="107"/>
      <c r="JQ38" s="107"/>
      <c r="JR38" s="107"/>
      <c r="JS38" s="107"/>
      <c r="JT38" s="107"/>
      <c r="JU38" s="107"/>
      <c r="JV38" s="107"/>
      <c r="JW38" s="107"/>
      <c r="JX38" s="107"/>
      <c r="JY38" s="107"/>
      <c r="JZ38" s="107"/>
      <c r="KA38" s="107"/>
      <c r="KB38" s="107"/>
      <c r="KC38" s="107"/>
      <c r="KD38" s="107"/>
      <c r="KE38" s="107"/>
      <c r="KF38" s="107"/>
      <c r="KG38" s="107"/>
      <c r="KH38" s="107"/>
      <c r="KI38" s="107"/>
      <c r="KJ38" s="107"/>
      <c r="KK38" s="107"/>
      <c r="KL38" s="107"/>
      <c r="KM38" s="107"/>
      <c r="KN38" s="107"/>
      <c r="KO38" s="107"/>
      <c r="KP38" s="107"/>
      <c r="KQ38" s="107"/>
      <c r="KR38" s="107"/>
      <c r="KS38" s="107"/>
      <c r="KT38" s="107"/>
      <c r="KU38" s="107"/>
      <c r="KV38" s="107"/>
      <c r="KW38" s="107"/>
      <c r="KX38" s="107"/>
      <c r="KY38" s="107"/>
      <c r="KZ38" s="107"/>
      <c r="LA38" s="107"/>
      <c r="LB38" s="107"/>
      <c r="LC38" s="107"/>
      <c r="LD38" s="107"/>
      <c r="LE38" s="107"/>
      <c r="LF38" s="107"/>
      <c r="LG38" s="107"/>
      <c r="LH38" s="107"/>
      <c r="LI38" s="107"/>
      <c r="LJ38" s="107"/>
      <c r="LK38" s="107"/>
      <c r="LL38" s="107"/>
      <c r="LM38" s="107"/>
      <c r="LN38" s="107"/>
      <c r="LO38" s="107"/>
      <c r="LP38" s="107"/>
      <c r="LQ38" s="107"/>
      <c r="LR38" s="107"/>
      <c r="LS38" s="107"/>
      <c r="LT38" s="107"/>
      <c r="LU38" s="107"/>
      <c r="LV38" s="107"/>
      <c r="LW38" s="107"/>
      <c r="LX38" s="107"/>
      <c r="LY38" s="107"/>
      <c r="LZ38" s="107"/>
      <c r="MA38" s="107"/>
      <c r="MB38" s="107"/>
      <c r="MC38" s="107"/>
      <c r="MD38" s="107"/>
      <c r="ME38" s="107"/>
      <c r="MF38" s="107"/>
      <c r="MG38" s="107"/>
      <c r="MH38" s="107"/>
      <c r="MI38" s="107"/>
      <c r="MJ38" s="107"/>
      <c r="MK38" s="107"/>
      <c r="ML38" s="107"/>
      <c r="MM38" s="107"/>
      <c r="MN38" s="107"/>
      <c r="MO38" s="107"/>
      <c r="MP38" s="107"/>
      <c r="MQ38" s="107"/>
      <c r="MR38" s="107"/>
      <c r="MS38" s="107"/>
      <c r="MT38" s="107"/>
      <c r="MU38" s="107"/>
      <c r="MV38" s="107"/>
      <c r="MW38" s="107"/>
      <c r="MX38" s="107"/>
      <c r="MY38" s="107"/>
      <c r="MZ38" s="107"/>
      <c r="NA38" s="107"/>
      <c r="NB38" s="107"/>
      <c r="NC38" s="107"/>
      <c r="ND38" s="107"/>
      <c r="NE38" s="107"/>
      <c r="NF38" s="107"/>
      <c r="NG38" s="107"/>
      <c r="NH38" s="107"/>
      <c r="NI38" s="107"/>
      <c r="NJ38" s="107"/>
      <c r="NK38" s="107"/>
      <c r="NL38" s="107"/>
      <c r="NM38" s="107"/>
      <c r="NN38" s="107"/>
      <c r="NO38" s="107"/>
      <c r="NP38" s="107"/>
      <c r="NQ38" s="107"/>
      <c r="NR38" s="107"/>
      <c r="NS38" s="107"/>
      <c r="NT38" s="107"/>
      <c r="NU38" s="107"/>
      <c r="NV38" s="107"/>
      <c r="NW38" s="107"/>
      <c r="NX38" s="107"/>
      <c r="NY38" s="107"/>
      <c r="NZ38" s="107"/>
      <c r="OA38" s="107"/>
      <c r="OB38" s="107"/>
      <c r="OC38" s="107"/>
      <c r="OD38" s="107"/>
      <c r="OE38" s="107"/>
      <c r="OF38" s="107"/>
      <c r="OG38" s="107"/>
      <c r="OH38" s="107"/>
      <c r="OI38" s="107"/>
      <c r="OJ38" s="107"/>
      <c r="OK38" s="107"/>
      <c r="OL38" s="107"/>
      <c r="OM38" s="107"/>
      <c r="ON38" s="107"/>
      <c r="OO38" s="107"/>
      <c r="OP38" s="107"/>
      <c r="OQ38" s="107"/>
      <c r="OR38" s="107"/>
      <c r="OS38" s="107"/>
      <c r="OT38" s="107"/>
      <c r="OU38" s="107"/>
      <c r="OV38" s="107"/>
      <c r="OW38" s="107"/>
      <c r="OX38" s="107"/>
      <c r="OY38" s="107"/>
      <c r="OZ38" s="107"/>
      <c r="PA38" s="107"/>
      <c r="PB38" s="107"/>
      <c r="PC38" s="107"/>
      <c r="PD38" s="107"/>
      <c r="PE38" s="107"/>
      <c r="PF38" s="107"/>
      <c r="PG38" s="107"/>
      <c r="PH38" s="107"/>
      <c r="PI38" s="107"/>
      <c r="PJ38" s="107"/>
      <c r="PK38" s="107"/>
      <c r="PL38" s="107"/>
      <c r="PM38" s="107"/>
      <c r="PN38" s="107"/>
      <c r="PO38" s="107"/>
      <c r="PP38" s="107"/>
      <c r="PQ38" s="107"/>
      <c r="PR38" s="107"/>
      <c r="PS38" s="107"/>
      <c r="PT38" s="107"/>
      <c r="PU38" s="107"/>
      <c r="PV38" s="107"/>
      <c r="PW38" s="107"/>
      <c r="PX38" s="107"/>
      <c r="PY38" s="107"/>
      <c r="PZ38" s="107"/>
      <c r="QA38" s="107"/>
      <c r="QB38" s="107"/>
      <c r="QC38" s="107"/>
      <c r="QD38" s="107"/>
      <c r="QE38" s="107"/>
      <c r="QF38" s="107"/>
      <c r="QG38" s="107"/>
      <c r="QH38" s="107"/>
      <c r="QI38" s="107"/>
      <c r="QJ38" s="107"/>
      <c r="QK38" s="107"/>
      <c r="QL38" s="107"/>
      <c r="QM38" s="107"/>
      <c r="QN38" s="107"/>
      <c r="QO38" s="107"/>
      <c r="QP38" s="107"/>
      <c r="QQ38" s="107"/>
      <c r="QR38" s="107"/>
      <c r="QS38" s="107"/>
      <c r="QT38" s="107"/>
      <c r="QU38" s="107"/>
      <c r="QV38" s="107"/>
      <c r="QW38" s="107"/>
      <c r="QX38" s="107"/>
      <c r="QY38" s="107"/>
      <c r="QZ38" s="107"/>
      <c r="RA38" s="107"/>
      <c r="RB38" s="107"/>
      <c r="RC38" s="107"/>
      <c r="RD38" s="107"/>
      <c r="RE38" s="107"/>
      <c r="RF38" s="107"/>
      <c r="RG38" s="107"/>
      <c r="RH38" s="107"/>
      <c r="RI38" s="107"/>
      <c r="RJ38" s="107"/>
      <c r="RK38" s="107"/>
      <c r="RL38" s="107"/>
      <c r="RM38" s="107"/>
      <c r="RN38" s="107"/>
      <c r="RO38" s="107"/>
      <c r="RP38" s="107"/>
      <c r="RQ38" s="107"/>
      <c r="RR38" s="107"/>
      <c r="RS38" s="107"/>
      <c r="RT38" s="107"/>
      <c r="RU38" s="107"/>
      <c r="RV38" s="107"/>
      <c r="RW38" s="107"/>
      <c r="RX38" s="107"/>
      <c r="RY38" s="107"/>
      <c r="RZ38" s="107"/>
      <c r="SA38" s="107"/>
      <c r="SB38" s="107"/>
      <c r="SC38" s="107"/>
      <c r="SD38" s="107"/>
      <c r="SE38" s="107"/>
      <c r="SF38" s="107"/>
      <c r="SG38" s="107"/>
      <c r="SH38" s="107"/>
      <c r="SI38" s="107"/>
      <c r="SJ38" s="107"/>
      <c r="SK38" s="107"/>
      <c r="SL38" s="107"/>
      <c r="SM38" s="107"/>
      <c r="SN38" s="107"/>
      <c r="SO38" s="107"/>
      <c r="SP38" s="107"/>
      <c r="SQ38" s="107"/>
      <c r="SR38" s="107"/>
      <c r="SS38" s="107"/>
      <c r="ST38" s="107"/>
      <c r="SU38" s="107"/>
      <c r="SV38" s="107"/>
      <c r="SW38" s="107"/>
      <c r="SX38" s="107"/>
      <c r="SY38" s="107"/>
      <c r="SZ38" s="107"/>
      <c r="TA38" s="107"/>
      <c r="TB38" s="107"/>
      <c r="TC38" s="107"/>
      <c r="TD38" s="107"/>
      <c r="TE38" s="107"/>
      <c r="TF38" s="107"/>
      <c r="TG38" s="107"/>
      <c r="TH38" s="107"/>
      <c r="TI38" s="107"/>
      <c r="TJ38" s="107"/>
      <c r="TK38" s="107"/>
      <c r="TL38" s="107"/>
      <c r="TM38" s="107"/>
      <c r="TN38" s="107"/>
      <c r="TO38" s="107"/>
      <c r="TP38" s="107"/>
      <c r="TQ38" s="107"/>
      <c r="TR38" s="107"/>
      <c r="TS38" s="107"/>
      <c r="TT38" s="107"/>
      <c r="TU38" s="107"/>
      <c r="TV38" s="107"/>
      <c r="TW38" s="107"/>
      <c r="TX38" s="107"/>
      <c r="TY38" s="107"/>
      <c r="TZ38" s="107"/>
      <c r="UA38" s="107"/>
      <c r="UB38" s="107"/>
      <c r="UC38" s="107"/>
      <c r="UD38" s="107"/>
      <c r="UE38" s="107"/>
      <c r="UF38" s="107"/>
      <c r="UG38" s="107"/>
      <c r="UH38" s="107"/>
      <c r="UI38" s="107"/>
      <c r="UJ38" s="107"/>
      <c r="UK38" s="107"/>
      <c r="UL38" s="107"/>
      <c r="UM38" s="107"/>
      <c r="UN38" s="107"/>
      <c r="UO38" s="107"/>
      <c r="UP38" s="107"/>
      <c r="UQ38" s="107"/>
      <c r="UR38" s="107"/>
      <c r="US38" s="107"/>
      <c r="UT38" s="107"/>
      <c r="UU38" s="107"/>
      <c r="UV38" s="107"/>
      <c r="UW38" s="107"/>
      <c r="UX38" s="107"/>
      <c r="UY38" s="107"/>
      <c r="UZ38" s="107"/>
      <c r="VA38" s="107"/>
      <c r="VB38" s="107"/>
      <c r="VC38" s="107"/>
      <c r="VD38" s="107"/>
      <c r="VE38" s="107"/>
      <c r="VF38" s="107"/>
      <c r="VG38" s="107"/>
      <c r="VH38" s="107"/>
      <c r="VI38" s="107"/>
      <c r="VJ38" s="107"/>
      <c r="VK38" s="107"/>
      <c r="VL38" s="107"/>
      <c r="VM38" s="107"/>
      <c r="VN38" s="107"/>
      <c r="VO38" s="107"/>
      <c r="VP38" s="107"/>
      <c r="VQ38" s="107"/>
      <c r="VR38" s="107"/>
      <c r="VS38" s="107"/>
      <c r="VT38" s="107"/>
      <c r="VU38" s="107"/>
      <c r="VV38" s="107"/>
      <c r="VW38" s="107"/>
      <c r="VX38" s="107"/>
      <c r="VY38" s="107"/>
      <c r="VZ38" s="107"/>
      <c r="WA38" s="107"/>
      <c r="WB38" s="107"/>
      <c r="WC38" s="107"/>
      <c r="WD38" s="107"/>
      <c r="WE38" s="107"/>
      <c r="WF38" s="107"/>
      <c r="WG38" s="107"/>
      <c r="WH38" s="107"/>
      <c r="WI38" s="107"/>
      <c r="WJ38" s="107"/>
      <c r="WK38" s="107"/>
      <c r="WL38" s="107"/>
      <c r="WM38" s="107"/>
      <c r="WN38" s="107"/>
      <c r="WO38" s="107"/>
      <c r="WP38" s="107"/>
      <c r="WQ38" s="107"/>
      <c r="WR38" s="107"/>
      <c r="WS38" s="107"/>
      <c r="WT38" s="107"/>
      <c r="WU38" s="107"/>
      <c r="WV38" s="107"/>
      <c r="WW38" s="107"/>
      <c r="WX38" s="107"/>
      <c r="WY38" s="107"/>
      <c r="WZ38" s="107"/>
      <c r="XA38" s="107"/>
      <c r="XB38" s="107"/>
      <c r="XC38" s="107"/>
      <c r="XD38" s="107"/>
      <c r="XE38" s="107"/>
      <c r="XF38" s="107"/>
      <c r="XG38" s="107"/>
      <c r="XH38" s="107"/>
      <c r="XI38" s="107"/>
      <c r="XJ38" s="107"/>
      <c r="XK38" s="107"/>
      <c r="XL38" s="107"/>
      <c r="XM38" s="107"/>
      <c r="XN38" s="107"/>
      <c r="XO38" s="107"/>
      <c r="XP38" s="107"/>
      <c r="XQ38" s="107"/>
      <c r="XR38" s="107"/>
      <c r="XS38" s="107"/>
      <c r="XT38" s="107"/>
      <c r="XU38" s="107"/>
      <c r="XV38" s="107"/>
      <c r="XW38" s="107"/>
      <c r="XX38" s="107"/>
      <c r="XY38" s="107"/>
      <c r="XZ38" s="107"/>
      <c r="YA38" s="107"/>
      <c r="YB38" s="107"/>
      <c r="YC38" s="107"/>
      <c r="YD38" s="107"/>
      <c r="YE38" s="107"/>
      <c r="YF38" s="107"/>
      <c r="YG38" s="107"/>
      <c r="YH38" s="107"/>
      <c r="YI38" s="107"/>
      <c r="YJ38" s="107"/>
      <c r="YK38" s="107"/>
      <c r="YL38" s="107"/>
      <c r="YM38" s="107"/>
      <c r="YN38" s="107"/>
      <c r="YO38" s="107"/>
      <c r="YP38" s="107"/>
      <c r="YQ38" s="107"/>
      <c r="YR38" s="107"/>
      <c r="YS38" s="107"/>
      <c r="YT38" s="107"/>
      <c r="YU38" s="107"/>
      <c r="YV38" s="107"/>
      <c r="YW38" s="107"/>
      <c r="YX38" s="107"/>
      <c r="YY38" s="107"/>
      <c r="YZ38" s="107"/>
      <c r="ZA38" s="107"/>
      <c r="ZB38" s="107"/>
      <c r="ZC38" s="107"/>
      <c r="ZD38" s="107"/>
      <c r="ZE38" s="107"/>
      <c r="ZF38" s="107"/>
      <c r="ZG38" s="107"/>
      <c r="ZH38" s="107"/>
      <c r="ZI38" s="107"/>
      <c r="ZJ38" s="107"/>
      <c r="ZK38" s="107"/>
      <c r="ZL38" s="107"/>
      <c r="ZM38" s="107"/>
      <c r="ZN38" s="107"/>
      <c r="ZO38" s="107"/>
      <c r="ZP38" s="107"/>
      <c r="ZQ38" s="107"/>
      <c r="ZR38" s="107"/>
      <c r="ZS38" s="107"/>
      <c r="ZT38" s="107"/>
      <c r="ZU38" s="107"/>
      <c r="ZV38" s="107"/>
      <c r="ZW38" s="107"/>
      <c r="ZX38" s="107"/>
      <c r="ZY38" s="107"/>
      <c r="ZZ38" s="107"/>
      <c r="AAA38" s="107"/>
      <c r="AAB38" s="107"/>
      <c r="AAC38" s="107"/>
      <c r="AAD38" s="107"/>
      <c r="AAE38" s="107"/>
      <c r="AAF38" s="107"/>
      <c r="AAG38" s="107"/>
      <c r="AAH38" s="107"/>
      <c r="AAI38" s="107"/>
      <c r="AAJ38" s="107"/>
      <c r="AAK38" s="107"/>
      <c r="AAL38" s="107"/>
      <c r="AAM38" s="107"/>
      <c r="AAN38" s="107"/>
      <c r="AAO38" s="107"/>
      <c r="AAP38" s="107"/>
      <c r="AAQ38" s="107"/>
      <c r="AAR38" s="107"/>
      <c r="AAS38" s="107"/>
      <c r="AAT38" s="107"/>
      <c r="AAU38" s="107"/>
      <c r="AAV38" s="107"/>
      <c r="AAW38" s="107"/>
      <c r="AAX38" s="107"/>
      <c r="AAY38" s="107"/>
      <c r="AAZ38" s="107"/>
      <c r="ABA38" s="107"/>
      <c r="ABB38" s="107"/>
      <c r="ABC38" s="107"/>
      <c r="ABD38" s="107"/>
      <c r="ABE38" s="107"/>
      <c r="ABF38" s="107"/>
      <c r="ABG38" s="107"/>
      <c r="ABH38" s="107"/>
      <c r="ABI38" s="107"/>
      <c r="ABJ38" s="107"/>
      <c r="ABK38" s="107"/>
      <c r="ABL38" s="107"/>
      <c r="ABM38" s="107"/>
      <c r="ABN38" s="107"/>
      <c r="ABO38" s="107"/>
      <c r="ABP38" s="107"/>
      <c r="ABQ38" s="107"/>
      <c r="ABR38" s="107"/>
      <c r="ABS38" s="107"/>
      <c r="ABT38" s="107"/>
      <c r="ABU38" s="107"/>
      <c r="ABV38" s="107"/>
      <c r="ABW38" s="107"/>
      <c r="ABX38" s="107"/>
      <c r="ABY38" s="107"/>
      <c r="ABZ38" s="107"/>
      <c r="ACA38" s="107"/>
      <c r="ACB38" s="107"/>
      <c r="ACC38" s="107"/>
      <c r="ACD38" s="107"/>
      <c r="ACE38" s="107"/>
      <c r="ACF38" s="107"/>
      <c r="ACG38" s="107"/>
      <c r="ACH38" s="107"/>
      <c r="ACI38" s="107"/>
      <c r="ACJ38" s="107"/>
      <c r="ACK38" s="107"/>
      <c r="ACL38" s="107"/>
      <c r="ACM38" s="107"/>
      <c r="ACN38" s="107"/>
      <c r="ACO38" s="107"/>
      <c r="ACP38" s="107"/>
      <c r="ACQ38" s="107"/>
      <c r="ACR38" s="107"/>
      <c r="ACS38" s="107"/>
      <c r="ACT38" s="107"/>
      <c r="ACU38" s="107"/>
      <c r="ACV38" s="107"/>
      <c r="ACW38" s="107"/>
      <c r="ACX38" s="107"/>
      <c r="ACY38" s="107"/>
      <c r="ACZ38" s="107"/>
      <c r="ADA38" s="107"/>
      <c r="ADB38" s="107"/>
      <c r="ADC38" s="107"/>
      <c r="ADD38" s="107"/>
      <c r="ADE38" s="107"/>
      <c r="ADF38" s="107"/>
      <c r="ADG38" s="107"/>
      <c r="ADH38" s="107"/>
      <c r="ADI38" s="107"/>
      <c r="ADJ38" s="107"/>
      <c r="ADK38" s="107"/>
      <c r="ADL38" s="107"/>
      <c r="ADM38" s="107"/>
      <c r="ADN38" s="107"/>
      <c r="ADO38" s="107"/>
      <c r="ADP38" s="107"/>
      <c r="ADQ38" s="107"/>
      <c r="ADR38" s="107"/>
      <c r="ADS38" s="107"/>
      <c r="ADT38" s="107"/>
      <c r="ADU38" s="107"/>
      <c r="ADV38" s="107"/>
      <c r="ADW38" s="107"/>
      <c r="ADX38" s="107"/>
      <c r="ADY38" s="107"/>
      <c r="ADZ38" s="107"/>
      <c r="AEA38" s="107"/>
      <c r="AEB38" s="107"/>
      <c r="AEC38" s="107"/>
      <c r="AED38" s="107"/>
      <c r="AEE38" s="107"/>
      <c r="AEF38" s="107"/>
      <c r="AEG38" s="107"/>
      <c r="AEH38" s="107"/>
      <c r="AEI38" s="107"/>
      <c r="AEJ38" s="107"/>
      <c r="AEK38" s="107"/>
      <c r="AEL38" s="107"/>
      <c r="AEM38" s="107"/>
      <c r="AEN38" s="107"/>
      <c r="AEO38" s="107"/>
      <c r="AEP38" s="107"/>
      <c r="AEQ38" s="107"/>
      <c r="AER38" s="107"/>
      <c r="AES38" s="107"/>
      <c r="AET38" s="107"/>
      <c r="AEU38" s="107"/>
      <c r="AEV38" s="107"/>
      <c r="AEW38" s="107"/>
      <c r="AEX38" s="107"/>
      <c r="AEY38" s="107"/>
      <c r="AEZ38" s="107"/>
      <c r="AFA38" s="107"/>
      <c r="AFB38" s="107"/>
      <c r="AFC38" s="107"/>
      <c r="AFD38" s="107"/>
      <c r="AFE38" s="107"/>
      <c r="AFF38" s="107"/>
      <c r="AFG38" s="107"/>
      <c r="AFH38" s="107"/>
      <c r="AFI38" s="107"/>
      <c r="AFJ38" s="107"/>
      <c r="AFK38" s="107"/>
      <c r="AFL38" s="107"/>
      <c r="AFM38" s="107"/>
      <c r="AFN38" s="107"/>
      <c r="AFO38" s="107"/>
      <c r="AFP38" s="107"/>
      <c r="AFQ38" s="107"/>
      <c r="AFR38" s="107"/>
      <c r="AFS38" s="107"/>
      <c r="AFT38" s="107"/>
      <c r="AFU38" s="107"/>
      <c r="AFV38" s="107"/>
      <c r="AFW38" s="107"/>
      <c r="AFX38" s="107"/>
      <c r="AFY38" s="107"/>
      <c r="AFZ38" s="107"/>
      <c r="AGA38" s="107"/>
      <c r="AGB38" s="107"/>
      <c r="AGC38" s="107"/>
      <c r="AGD38" s="107"/>
      <c r="AGE38" s="107"/>
      <c r="AGF38" s="107"/>
      <c r="AGG38" s="107"/>
      <c r="AGH38" s="107"/>
      <c r="AGI38" s="107"/>
      <c r="AGJ38" s="107"/>
      <c r="AGK38" s="107"/>
      <c r="AGL38" s="107"/>
      <c r="AGM38" s="107"/>
      <c r="AGN38" s="107"/>
      <c r="AGO38" s="107"/>
      <c r="AGP38" s="107"/>
      <c r="AGQ38" s="107"/>
      <c r="AGR38" s="107"/>
      <c r="AGS38" s="107"/>
      <c r="AGT38" s="107"/>
      <c r="AGU38" s="107"/>
      <c r="AGV38" s="107"/>
      <c r="AGW38" s="107"/>
      <c r="AGX38" s="107"/>
      <c r="AGY38" s="107"/>
      <c r="AGZ38" s="107"/>
      <c r="AHA38" s="107"/>
      <c r="AHB38" s="107"/>
      <c r="AHC38" s="107"/>
      <c r="AHD38" s="107"/>
      <c r="AHE38" s="107"/>
      <c r="AHF38" s="107"/>
      <c r="AHG38" s="107"/>
      <c r="AHH38" s="107"/>
      <c r="AHI38" s="107"/>
      <c r="AHJ38" s="107"/>
      <c r="AHK38" s="107"/>
      <c r="AHL38" s="107"/>
      <c r="AHM38" s="107"/>
      <c r="AHN38" s="107"/>
      <c r="AHO38" s="107"/>
      <c r="AHP38" s="107"/>
      <c r="AHQ38" s="107"/>
      <c r="AHR38" s="107"/>
      <c r="AHS38" s="107"/>
      <c r="AHT38" s="107"/>
      <c r="AHU38" s="107"/>
      <c r="AHV38" s="107"/>
      <c r="AHW38" s="107"/>
      <c r="AHX38" s="107"/>
      <c r="AHY38" s="107"/>
      <c r="AHZ38" s="107"/>
      <c r="AIA38" s="107"/>
      <c r="AIB38" s="107"/>
      <c r="AIC38" s="107"/>
      <c r="AID38" s="107"/>
      <c r="AIE38" s="107"/>
      <c r="AIF38" s="107"/>
      <c r="AIG38" s="107"/>
      <c r="AIH38" s="107"/>
      <c r="AII38" s="107"/>
      <c r="AIJ38" s="107"/>
      <c r="AIK38" s="107"/>
      <c r="AIL38" s="107"/>
      <c r="AIM38" s="107"/>
      <c r="AIN38" s="107"/>
      <c r="AIO38" s="107"/>
      <c r="AIP38" s="107"/>
      <c r="AIQ38" s="107"/>
      <c r="AIR38" s="107"/>
      <c r="AIS38" s="107"/>
      <c r="AIT38" s="107"/>
      <c r="AIU38" s="107"/>
      <c r="AIV38" s="107"/>
      <c r="AIW38" s="107"/>
      <c r="AIX38" s="107"/>
      <c r="AIY38" s="107"/>
      <c r="AIZ38" s="107"/>
      <c r="AJA38" s="107"/>
      <c r="AJB38" s="107"/>
      <c r="AJC38" s="107"/>
      <c r="AJD38" s="107"/>
      <c r="AJE38" s="107"/>
      <c r="AJF38" s="107"/>
      <c r="AJG38" s="107"/>
      <c r="AJH38" s="107"/>
      <c r="AJI38" s="107"/>
      <c r="AJJ38" s="107"/>
      <c r="AJK38" s="107"/>
      <c r="AJL38" s="107"/>
      <c r="AJM38" s="107"/>
      <c r="AJN38" s="107"/>
      <c r="AJO38" s="107"/>
      <c r="AJP38" s="107"/>
      <c r="AJQ38" s="107"/>
      <c r="AJR38" s="107"/>
      <c r="AJS38" s="107"/>
      <c r="AJT38" s="107"/>
      <c r="AJU38" s="107"/>
      <c r="AJV38" s="107"/>
      <c r="AJW38" s="107"/>
      <c r="AJX38" s="107"/>
      <c r="AJY38" s="107"/>
      <c r="AJZ38" s="107"/>
      <c r="AKA38" s="107"/>
      <c r="AKB38" s="107"/>
      <c r="AKC38" s="107"/>
      <c r="AKD38" s="107"/>
      <c r="AKE38" s="107"/>
      <c r="AKF38" s="107"/>
      <c r="AKG38" s="107"/>
      <c r="AKH38" s="107"/>
      <c r="AKI38" s="107"/>
      <c r="AKJ38" s="107"/>
      <c r="AKK38" s="107"/>
      <c r="AKL38" s="107"/>
      <c r="AKM38" s="107"/>
      <c r="AKN38" s="107"/>
      <c r="AKO38" s="107"/>
      <c r="AKP38" s="107"/>
      <c r="AKQ38" s="107"/>
      <c r="AKR38" s="107"/>
      <c r="AKS38" s="107"/>
      <c r="AKT38" s="107"/>
      <c r="AKU38" s="107"/>
      <c r="AKV38" s="107"/>
      <c r="AKW38" s="107"/>
      <c r="AKX38" s="107"/>
      <c r="AKY38" s="107"/>
      <c r="AKZ38" s="107"/>
      <c r="ALA38" s="107"/>
      <c r="ALB38" s="107"/>
      <c r="ALC38" s="107"/>
      <c r="ALD38" s="107"/>
      <c r="ALE38" s="107"/>
      <c r="ALF38" s="107"/>
      <c r="ALG38" s="107"/>
      <c r="ALH38" s="107"/>
      <c r="ALI38" s="107"/>
      <c r="ALJ38" s="107"/>
      <c r="ALK38" s="107"/>
      <c r="ALL38" s="107"/>
      <c r="ALM38" s="107"/>
      <c r="ALN38" s="107"/>
      <c r="ALO38" s="107"/>
      <c r="ALP38" s="107"/>
      <c r="ALQ38" s="107"/>
      <c r="ALR38" s="107"/>
      <c r="ALS38" s="107"/>
      <c r="ALT38" s="107"/>
      <c r="ALU38" s="107"/>
      <c r="ALV38" s="107"/>
      <c r="ALW38" s="107"/>
      <c r="ALX38" s="107"/>
      <c r="ALY38" s="107"/>
      <c r="ALZ38" s="107"/>
      <c r="AMA38" s="107"/>
      <c r="AMB38" s="107"/>
      <c r="AMC38" s="107"/>
      <c r="AMD38" s="107"/>
      <c r="AME38" s="107"/>
      <c r="AMF38" s="107"/>
      <c r="AMG38" s="107"/>
      <c r="AMH38" s="107"/>
      <c r="AMI38" s="107"/>
      <c r="AMJ38" s="107"/>
      <c r="AMK38" s="107"/>
      <c r="AML38" s="107"/>
      <c r="AMM38" s="107"/>
      <c r="AMN38" s="107"/>
      <c r="AMO38" s="107"/>
      <c r="AMP38" s="107"/>
      <c r="AMQ38" s="107"/>
      <c r="AMR38" s="107"/>
      <c r="AMS38" s="107"/>
      <c r="AMT38" s="107"/>
      <c r="AMU38" s="107"/>
      <c r="AMV38" s="107"/>
      <c r="AMW38" s="107"/>
      <c r="AMX38" s="107"/>
      <c r="AMY38" s="107"/>
      <c r="AMZ38" s="107"/>
      <c r="ANA38" s="107"/>
      <c r="ANB38" s="107"/>
      <c r="ANC38" s="107"/>
      <c r="AND38" s="107"/>
      <c r="ANE38" s="107"/>
      <c r="ANF38" s="107"/>
      <c r="ANG38" s="107"/>
      <c r="ANH38" s="107"/>
      <c r="ANI38" s="107"/>
      <c r="ANJ38" s="107"/>
      <c r="ANK38" s="107"/>
      <c r="ANL38" s="107"/>
      <c r="ANM38" s="107"/>
      <c r="ANN38" s="107"/>
      <c r="ANO38" s="107"/>
      <c r="ANP38" s="107"/>
      <c r="ANQ38" s="107"/>
      <c r="ANR38" s="107"/>
      <c r="ANS38" s="107"/>
      <c r="ANT38" s="107"/>
      <c r="ANU38" s="107"/>
      <c r="ANV38" s="107"/>
      <c r="ANW38" s="107"/>
      <c r="ANX38" s="107"/>
      <c r="ANY38" s="107"/>
      <c r="ANZ38" s="107"/>
      <c r="AOA38" s="107"/>
      <c r="AOB38" s="107"/>
      <c r="AOC38" s="107"/>
      <c r="AOD38" s="107"/>
      <c r="AOE38" s="107"/>
      <c r="AOF38" s="107"/>
      <c r="AOG38" s="107"/>
      <c r="AOH38" s="107"/>
      <c r="AOI38" s="107"/>
      <c r="AOJ38" s="107"/>
      <c r="AOK38" s="107"/>
      <c r="AOL38" s="107"/>
      <c r="AOM38" s="107"/>
      <c r="AON38" s="107"/>
      <c r="AOO38" s="107"/>
      <c r="AOP38" s="107"/>
      <c r="AOQ38" s="107"/>
      <c r="AOR38" s="107"/>
      <c r="AOS38" s="107"/>
      <c r="AOT38" s="107"/>
      <c r="AOU38" s="107"/>
      <c r="AOV38" s="107"/>
      <c r="AOW38" s="107"/>
      <c r="AOX38" s="107"/>
      <c r="AOY38" s="107"/>
      <c r="AOZ38" s="107"/>
      <c r="APA38" s="107"/>
      <c r="APB38" s="107"/>
      <c r="APC38" s="107"/>
      <c r="APD38" s="107"/>
      <c r="APE38" s="107"/>
      <c r="APF38" s="107"/>
      <c r="APG38" s="107"/>
      <c r="APH38" s="107"/>
      <c r="API38" s="107"/>
      <c r="APJ38" s="107"/>
      <c r="APK38" s="107"/>
      <c r="APL38" s="107"/>
      <c r="APM38" s="107"/>
      <c r="APN38" s="107"/>
      <c r="APO38" s="107"/>
      <c r="APP38" s="107"/>
      <c r="APQ38" s="107"/>
      <c r="APR38" s="107"/>
      <c r="APS38" s="107"/>
      <c r="APT38" s="107"/>
      <c r="APU38" s="107"/>
      <c r="APV38" s="107"/>
      <c r="APW38" s="107"/>
      <c r="APX38" s="107"/>
      <c r="APY38" s="107"/>
      <c r="APZ38" s="107"/>
      <c r="AQA38" s="107"/>
      <c r="AQB38" s="107"/>
      <c r="AQC38" s="107"/>
      <c r="AQD38" s="107"/>
      <c r="AQE38" s="107"/>
      <c r="AQF38" s="107"/>
      <c r="AQG38" s="107"/>
      <c r="AQH38" s="107"/>
      <c r="AQI38" s="107"/>
      <c r="AQJ38" s="107"/>
      <c r="AQK38" s="107"/>
      <c r="AQL38" s="107"/>
      <c r="AQM38" s="107"/>
      <c r="AQN38" s="107"/>
      <c r="AQO38" s="107"/>
      <c r="AQP38" s="107"/>
      <c r="AQQ38" s="107"/>
      <c r="AQR38" s="107"/>
      <c r="AQS38" s="107"/>
      <c r="AQT38" s="107"/>
      <c r="AQU38" s="107"/>
      <c r="AQV38" s="107"/>
      <c r="AQW38" s="107"/>
      <c r="AQX38" s="107"/>
      <c r="AQY38" s="107"/>
      <c r="AQZ38" s="107"/>
      <c r="ARA38" s="107"/>
      <c r="ARB38" s="107"/>
      <c r="ARC38" s="107"/>
      <c r="ARD38" s="107"/>
      <c r="ARE38" s="107"/>
      <c r="ARF38" s="107"/>
      <c r="ARG38" s="107"/>
      <c r="ARH38" s="107"/>
      <c r="ARI38" s="107"/>
      <c r="ARJ38" s="107"/>
      <c r="ARK38" s="107"/>
      <c r="ARL38" s="107"/>
      <c r="ARM38" s="107"/>
      <c r="ARN38" s="107"/>
      <c r="ARO38" s="107"/>
      <c r="ARP38" s="107"/>
      <c r="ARQ38" s="107"/>
      <c r="ARR38" s="107"/>
      <c r="ARS38" s="107"/>
      <c r="ART38" s="107"/>
      <c r="ARU38" s="107"/>
      <c r="ARV38" s="107"/>
      <c r="ARW38" s="107"/>
      <c r="ARX38" s="107"/>
      <c r="ARY38" s="107"/>
      <c r="ARZ38" s="107"/>
      <c r="ASA38" s="107"/>
      <c r="ASB38" s="107"/>
      <c r="ASC38" s="107"/>
      <c r="ASD38" s="107"/>
      <c r="ASE38" s="107"/>
      <c r="ASF38" s="107"/>
      <c r="ASG38" s="107"/>
      <c r="ASH38" s="107"/>
      <c r="ASI38" s="107"/>
      <c r="ASJ38" s="107"/>
      <c r="ASK38" s="107"/>
      <c r="ASL38" s="107"/>
      <c r="ASM38" s="107"/>
      <c r="ASN38" s="107"/>
      <c r="ASO38" s="107"/>
      <c r="ASP38" s="107"/>
      <c r="ASQ38" s="107"/>
      <c r="ASR38" s="107"/>
      <c r="ASS38" s="107"/>
      <c r="AST38" s="107"/>
      <c r="ASU38" s="107"/>
      <c r="ASV38" s="107"/>
      <c r="ASW38" s="107"/>
      <c r="ASX38" s="107"/>
      <c r="ASY38" s="107"/>
      <c r="ASZ38" s="107"/>
      <c r="ATA38" s="107"/>
      <c r="ATB38" s="107"/>
      <c r="ATC38" s="107"/>
      <c r="ATD38" s="107"/>
      <c r="ATE38" s="107"/>
      <c r="ATF38" s="107"/>
      <c r="ATG38" s="107"/>
      <c r="ATH38" s="107"/>
      <c r="ATI38" s="107"/>
      <c r="ATJ38" s="107"/>
      <c r="ATK38" s="107"/>
      <c r="ATL38" s="107"/>
      <c r="ATM38" s="107"/>
      <c r="ATN38" s="107"/>
      <c r="ATO38" s="107"/>
      <c r="ATP38" s="107"/>
      <c r="ATQ38" s="107"/>
      <c r="ATR38" s="107"/>
      <c r="ATS38" s="107"/>
      <c r="ATT38" s="107"/>
      <c r="ATU38" s="107"/>
      <c r="ATV38" s="107"/>
      <c r="ATW38" s="107"/>
      <c r="ATX38" s="107"/>
      <c r="ATY38" s="107"/>
      <c r="ATZ38" s="107"/>
      <c r="AUA38" s="107"/>
      <c r="AUB38" s="107"/>
      <c r="AUC38" s="107"/>
      <c r="AUD38" s="107"/>
      <c r="AUE38" s="107"/>
      <c r="AUF38" s="107"/>
      <c r="AUG38" s="107"/>
      <c r="AUH38" s="107"/>
      <c r="AUI38" s="107"/>
      <c r="AUJ38" s="107"/>
      <c r="AUK38" s="107"/>
      <c r="AUL38" s="107"/>
      <c r="AUM38" s="107"/>
      <c r="AUN38" s="107"/>
      <c r="AUO38" s="107"/>
      <c r="AUP38" s="107"/>
      <c r="AUQ38" s="107"/>
      <c r="AUR38" s="107"/>
      <c r="AUS38" s="107"/>
      <c r="AUT38" s="107"/>
      <c r="AUU38" s="107"/>
      <c r="AUV38" s="107"/>
      <c r="AUW38" s="107"/>
      <c r="AUX38" s="107"/>
      <c r="AUY38" s="107"/>
      <c r="AUZ38" s="107"/>
      <c r="AVA38" s="107"/>
      <c r="AVB38" s="107"/>
      <c r="AVC38" s="107"/>
      <c r="AVD38" s="107"/>
      <c r="AVE38" s="107"/>
      <c r="AVF38" s="107"/>
      <c r="AVG38" s="107"/>
      <c r="AVH38" s="107"/>
      <c r="AVI38" s="107"/>
      <c r="AVJ38" s="107"/>
      <c r="AVK38" s="107"/>
      <c r="AVL38" s="107"/>
      <c r="AVM38" s="107"/>
      <c r="AVN38" s="107"/>
      <c r="AVO38" s="107"/>
      <c r="AVP38" s="107"/>
      <c r="AVQ38" s="107"/>
      <c r="AVR38" s="107"/>
      <c r="AVS38" s="107"/>
      <c r="AVT38" s="107"/>
      <c r="AVU38" s="107"/>
      <c r="AVV38" s="107"/>
      <c r="AVW38" s="107"/>
      <c r="AVX38" s="107"/>
      <c r="AVY38" s="107"/>
      <c r="AVZ38" s="107"/>
      <c r="AWA38" s="107"/>
      <c r="AWB38" s="107"/>
      <c r="AWC38" s="107"/>
      <c r="AWD38" s="107"/>
      <c r="AWE38" s="107"/>
      <c r="AWF38" s="107"/>
      <c r="AWG38" s="107"/>
      <c r="AWH38" s="107"/>
      <c r="AWI38" s="107"/>
      <c r="AWJ38" s="107"/>
      <c r="AWK38" s="107"/>
      <c r="AWL38" s="107"/>
      <c r="AWM38" s="107"/>
      <c r="AWN38" s="107"/>
      <c r="AWO38" s="107"/>
      <c r="AWP38" s="107"/>
      <c r="AWQ38" s="107"/>
      <c r="AWR38" s="107"/>
      <c r="AWS38" s="107"/>
      <c r="AWT38" s="107"/>
      <c r="AWU38" s="107"/>
      <c r="AWV38" s="107"/>
      <c r="AWW38" s="107"/>
      <c r="AWX38" s="107"/>
      <c r="AWY38" s="107"/>
      <c r="AWZ38" s="107"/>
      <c r="AXA38" s="107"/>
      <c r="AXB38" s="107"/>
      <c r="AXC38" s="107"/>
      <c r="AXD38" s="107"/>
      <c r="AXE38" s="107"/>
      <c r="AXF38" s="107"/>
      <c r="AXG38" s="107"/>
      <c r="AXH38" s="107"/>
      <c r="AXI38" s="107"/>
      <c r="AXJ38" s="107"/>
      <c r="AXK38" s="107"/>
      <c r="AXL38" s="107"/>
      <c r="AXM38" s="107"/>
      <c r="AXN38" s="107"/>
      <c r="AXO38" s="107"/>
      <c r="AXP38" s="107"/>
      <c r="AXQ38" s="107"/>
      <c r="AXR38" s="107"/>
      <c r="AXS38" s="107"/>
      <c r="AXT38" s="107"/>
      <c r="AXU38" s="107"/>
      <c r="AXV38" s="107"/>
      <c r="AXW38" s="107"/>
      <c r="AXX38" s="107"/>
      <c r="AXY38" s="107"/>
      <c r="AXZ38" s="107"/>
      <c r="AYA38" s="107"/>
      <c r="AYB38" s="107"/>
      <c r="AYC38" s="107"/>
      <c r="AYD38" s="107"/>
      <c r="AYE38" s="107"/>
      <c r="AYF38" s="107"/>
      <c r="AYG38" s="107"/>
      <c r="AYH38" s="107"/>
      <c r="AYI38" s="107"/>
      <c r="AYJ38" s="107"/>
      <c r="AYK38" s="107"/>
      <c r="AYL38" s="107"/>
      <c r="AYM38" s="107"/>
      <c r="AYN38" s="107"/>
      <c r="AYO38" s="107"/>
      <c r="AYP38" s="107"/>
      <c r="AYQ38" s="107"/>
      <c r="AYR38" s="107"/>
      <c r="AYS38" s="107"/>
      <c r="AYT38" s="107"/>
      <c r="AYU38" s="107"/>
      <c r="AYV38" s="107"/>
      <c r="AYW38" s="107"/>
      <c r="AYX38" s="107"/>
      <c r="AYY38" s="107"/>
      <c r="AYZ38" s="107"/>
      <c r="AZA38" s="107"/>
      <c r="AZB38" s="107"/>
      <c r="AZC38" s="107"/>
      <c r="AZD38" s="107"/>
      <c r="AZE38" s="107"/>
      <c r="AZF38" s="107"/>
      <c r="AZG38" s="107"/>
      <c r="AZH38" s="107"/>
      <c r="AZI38" s="107"/>
      <c r="AZJ38" s="107"/>
      <c r="AZK38" s="107"/>
      <c r="AZL38" s="107"/>
      <c r="AZM38" s="107"/>
      <c r="AZN38" s="107"/>
      <c r="AZO38" s="107"/>
      <c r="AZP38" s="107"/>
      <c r="AZQ38" s="107"/>
      <c r="AZR38" s="107"/>
      <c r="AZS38" s="107"/>
      <c r="AZT38" s="107"/>
      <c r="AZU38" s="107"/>
      <c r="AZV38" s="107"/>
      <c r="AZW38" s="107"/>
      <c r="AZX38" s="107"/>
      <c r="AZY38" s="107"/>
      <c r="AZZ38" s="107"/>
      <c r="BAA38" s="107"/>
      <c r="BAB38" s="107"/>
      <c r="BAC38" s="107"/>
      <c r="BAD38" s="107"/>
      <c r="BAE38" s="107"/>
      <c r="BAF38" s="107"/>
      <c r="BAG38" s="107"/>
      <c r="BAH38" s="107"/>
      <c r="BAI38" s="107"/>
      <c r="BAJ38" s="107"/>
      <c r="BAK38" s="107"/>
      <c r="BAL38" s="107"/>
      <c r="BAM38" s="107"/>
      <c r="BAN38" s="107"/>
      <c r="BAO38" s="107"/>
      <c r="BAP38" s="107"/>
      <c r="BAQ38" s="107"/>
      <c r="BAR38" s="107"/>
      <c r="BAS38" s="107"/>
      <c r="BAT38" s="107"/>
      <c r="BAU38" s="107"/>
      <c r="BAV38" s="107"/>
      <c r="BAW38" s="107"/>
      <c r="BAX38" s="107"/>
      <c r="BAY38" s="107"/>
      <c r="BAZ38" s="107"/>
      <c r="BBA38" s="107"/>
      <c r="BBB38" s="107"/>
      <c r="BBC38" s="107"/>
      <c r="BBD38" s="107"/>
      <c r="BBE38" s="107"/>
      <c r="BBF38" s="107"/>
      <c r="BBG38" s="107"/>
      <c r="BBH38" s="107"/>
      <c r="BBI38" s="107"/>
      <c r="BBJ38" s="107"/>
      <c r="BBK38" s="107"/>
      <c r="BBL38" s="107"/>
      <c r="BBM38" s="107"/>
      <c r="BBN38" s="107"/>
      <c r="BBO38" s="107"/>
      <c r="BBP38" s="107"/>
      <c r="BBQ38" s="107"/>
      <c r="BBR38" s="107"/>
      <c r="BBS38" s="107"/>
      <c r="BBT38" s="107"/>
      <c r="BBU38" s="107"/>
      <c r="BBV38" s="107"/>
      <c r="BBW38" s="107"/>
      <c r="BBX38" s="107"/>
      <c r="BBY38" s="107"/>
      <c r="BBZ38" s="107"/>
      <c r="BCA38" s="107"/>
      <c r="BCB38" s="107"/>
      <c r="BCC38" s="107"/>
      <c r="BCD38" s="107"/>
      <c r="BCE38" s="107"/>
      <c r="BCF38" s="107"/>
      <c r="BCG38" s="107"/>
      <c r="BCH38" s="107"/>
      <c r="BCI38" s="107"/>
      <c r="BCJ38" s="107"/>
      <c r="BCK38" s="107"/>
      <c r="BCL38" s="107"/>
      <c r="BCM38" s="107"/>
      <c r="BCN38" s="107"/>
      <c r="BCO38" s="107"/>
      <c r="BCP38" s="107"/>
      <c r="BCQ38" s="107"/>
      <c r="BCR38" s="107"/>
      <c r="BCS38" s="107"/>
      <c r="BCT38" s="107"/>
      <c r="BCU38" s="107"/>
      <c r="BCV38" s="107"/>
      <c r="BCW38" s="107"/>
      <c r="BCX38" s="107"/>
      <c r="BCY38" s="107"/>
      <c r="BCZ38" s="107"/>
      <c r="BDA38" s="107"/>
      <c r="BDB38" s="107"/>
      <c r="BDC38" s="107"/>
      <c r="BDD38" s="107"/>
      <c r="BDE38" s="107"/>
      <c r="BDF38" s="107"/>
      <c r="BDG38" s="107"/>
      <c r="BDH38" s="107"/>
      <c r="BDI38" s="107"/>
      <c r="BDJ38" s="107"/>
      <c r="BDK38" s="107"/>
      <c r="BDL38" s="107"/>
      <c r="BDM38" s="107"/>
      <c r="BDN38" s="107"/>
      <c r="BDO38" s="107"/>
      <c r="BDP38" s="107"/>
      <c r="BDQ38" s="107"/>
      <c r="BDR38" s="107"/>
      <c r="BDS38" s="107"/>
      <c r="BDT38" s="107"/>
      <c r="BDU38" s="107"/>
      <c r="BDV38" s="107"/>
      <c r="BDW38" s="107"/>
      <c r="BDX38" s="107"/>
      <c r="BDY38" s="107"/>
      <c r="BDZ38" s="107"/>
      <c r="BEA38" s="107"/>
      <c r="BEB38" s="107"/>
      <c r="BEC38" s="107"/>
      <c r="BED38" s="107"/>
      <c r="BEE38" s="107"/>
      <c r="BEF38" s="107"/>
      <c r="BEG38" s="107"/>
      <c r="BEH38" s="107"/>
      <c r="BEI38" s="107"/>
      <c r="BEJ38" s="107"/>
      <c r="BEK38" s="107"/>
      <c r="BEL38" s="107"/>
      <c r="BEM38" s="107"/>
      <c r="BEN38" s="107"/>
      <c r="BEO38" s="107"/>
      <c r="BEP38" s="107"/>
      <c r="BEQ38" s="107"/>
      <c r="BER38" s="107"/>
      <c r="BES38" s="107"/>
      <c r="BET38" s="107"/>
      <c r="BEU38" s="107"/>
      <c r="BEV38" s="107"/>
      <c r="BEW38" s="107"/>
      <c r="BEX38" s="107"/>
      <c r="BEY38" s="107"/>
      <c r="BEZ38" s="107"/>
      <c r="BFA38" s="107"/>
      <c r="BFB38" s="107"/>
      <c r="BFC38" s="107"/>
      <c r="BFD38" s="107"/>
      <c r="BFE38" s="107"/>
      <c r="BFF38" s="107"/>
      <c r="BFG38" s="107"/>
      <c r="BFH38" s="107"/>
      <c r="BFI38" s="107"/>
      <c r="BFJ38" s="107"/>
      <c r="BFK38" s="107"/>
      <c r="BFL38" s="107"/>
      <c r="BFM38" s="107"/>
      <c r="BFN38" s="107"/>
      <c r="BFO38" s="107"/>
      <c r="BFP38" s="107"/>
      <c r="BFQ38" s="107"/>
      <c r="BFR38" s="107"/>
      <c r="BFS38" s="107"/>
      <c r="BFT38" s="107"/>
      <c r="BFU38" s="107"/>
      <c r="BFV38" s="107"/>
      <c r="BFW38" s="107"/>
      <c r="BFX38" s="107"/>
      <c r="BFY38" s="107"/>
      <c r="BFZ38" s="107"/>
      <c r="BGA38" s="107"/>
      <c r="BGB38" s="107"/>
      <c r="BGC38" s="107"/>
      <c r="BGD38" s="107"/>
      <c r="BGE38" s="107"/>
      <c r="BGF38" s="107"/>
      <c r="BGG38" s="107"/>
      <c r="BGH38" s="107"/>
      <c r="BGI38" s="107"/>
      <c r="BGJ38" s="107"/>
      <c r="BGK38" s="107"/>
      <c r="BGL38" s="107"/>
      <c r="BGM38" s="107"/>
      <c r="BGN38" s="107"/>
      <c r="BGO38" s="107"/>
      <c r="BGP38" s="107"/>
      <c r="BGQ38" s="107"/>
      <c r="BGR38" s="107"/>
      <c r="BGS38" s="107"/>
      <c r="BGT38" s="107"/>
      <c r="BGU38" s="107"/>
      <c r="BGV38" s="107"/>
      <c r="BGW38" s="107"/>
      <c r="BGX38" s="107"/>
      <c r="BGY38" s="107"/>
      <c r="BGZ38" s="107"/>
      <c r="BHA38" s="107"/>
      <c r="BHB38" s="107"/>
      <c r="BHC38" s="107"/>
      <c r="BHD38" s="107"/>
      <c r="BHE38" s="107"/>
      <c r="BHF38" s="107"/>
      <c r="BHG38" s="107"/>
      <c r="BHH38" s="107"/>
      <c r="BHI38" s="107"/>
      <c r="BHJ38" s="107"/>
      <c r="BHK38" s="107"/>
      <c r="BHL38" s="107"/>
      <c r="BHM38" s="107"/>
      <c r="BHN38" s="107"/>
      <c r="BHO38" s="107"/>
      <c r="BHP38" s="107"/>
      <c r="BHQ38" s="107"/>
      <c r="BHR38" s="107"/>
      <c r="BHS38" s="107"/>
      <c r="BHT38" s="107"/>
      <c r="BHU38" s="107"/>
      <c r="BHV38" s="107"/>
      <c r="BHW38" s="107"/>
      <c r="BHX38" s="107"/>
      <c r="BHY38" s="107"/>
      <c r="BHZ38" s="107"/>
      <c r="BIA38" s="107"/>
      <c r="BIB38" s="107"/>
      <c r="BIC38" s="107"/>
      <c r="BID38" s="107"/>
      <c r="BIE38" s="107"/>
      <c r="BIF38" s="107"/>
      <c r="BIG38" s="107"/>
      <c r="BIH38" s="107"/>
      <c r="BII38" s="107"/>
      <c r="BIJ38" s="107"/>
      <c r="BIK38" s="107"/>
      <c r="BIL38" s="107"/>
      <c r="BIM38" s="107"/>
      <c r="BIN38" s="107"/>
      <c r="BIO38" s="107"/>
      <c r="BIP38" s="107"/>
      <c r="BIQ38" s="107"/>
      <c r="BIR38" s="107"/>
      <c r="BIS38" s="107"/>
      <c r="BIT38" s="107"/>
      <c r="BIU38" s="107"/>
      <c r="BIV38" s="107"/>
      <c r="BIW38" s="107"/>
      <c r="BIX38" s="107"/>
      <c r="BIY38" s="107"/>
      <c r="BIZ38" s="107"/>
      <c r="BJA38" s="107"/>
      <c r="BJB38" s="107"/>
      <c r="BJC38" s="107"/>
      <c r="BJD38" s="107"/>
      <c r="BJE38" s="107"/>
      <c r="BJF38" s="107"/>
      <c r="BJG38" s="107"/>
      <c r="BJH38" s="107"/>
      <c r="BJI38" s="107"/>
      <c r="BJJ38" s="107"/>
      <c r="BJK38" s="107"/>
      <c r="BJL38" s="107"/>
      <c r="BJM38" s="107"/>
      <c r="BJN38" s="107"/>
      <c r="BJO38" s="107"/>
      <c r="BJP38" s="107"/>
      <c r="BJQ38" s="107"/>
      <c r="BJR38" s="107"/>
      <c r="BJS38" s="107"/>
      <c r="BJT38" s="107"/>
      <c r="BJU38" s="107"/>
      <c r="BJV38" s="107"/>
      <c r="BJW38" s="107"/>
      <c r="BJX38" s="107"/>
      <c r="BJY38" s="107"/>
      <c r="BJZ38" s="107"/>
      <c r="BKA38" s="107"/>
      <c r="BKB38" s="107"/>
      <c r="BKC38" s="107"/>
      <c r="BKD38" s="107"/>
      <c r="BKE38" s="107"/>
      <c r="BKF38" s="107"/>
      <c r="BKG38" s="107"/>
      <c r="BKH38" s="107"/>
      <c r="BKI38" s="107"/>
      <c r="BKJ38" s="107"/>
      <c r="BKK38" s="107"/>
      <c r="BKL38" s="107"/>
      <c r="BKM38" s="107"/>
      <c r="BKN38" s="107"/>
      <c r="BKO38" s="107"/>
      <c r="BKP38" s="107"/>
      <c r="BKQ38" s="107"/>
      <c r="BKR38" s="107"/>
      <c r="BKS38" s="107"/>
      <c r="BKT38" s="107"/>
      <c r="BKU38" s="107"/>
      <c r="BKV38" s="107"/>
      <c r="BKW38" s="107"/>
      <c r="BKX38" s="107"/>
      <c r="BKY38" s="107"/>
      <c r="BKZ38" s="107"/>
      <c r="BLA38" s="107"/>
      <c r="BLB38" s="107"/>
      <c r="BLC38" s="107"/>
      <c r="BLD38" s="107"/>
      <c r="BLE38" s="107"/>
      <c r="BLF38" s="107"/>
      <c r="BLG38" s="107"/>
      <c r="BLH38" s="107"/>
      <c r="BLI38" s="107"/>
      <c r="BLJ38" s="107"/>
      <c r="BLK38" s="107"/>
      <c r="BLL38" s="107"/>
      <c r="BLM38" s="107"/>
      <c r="BLN38" s="107"/>
      <c r="BLO38" s="107"/>
      <c r="BLP38" s="107"/>
      <c r="BLQ38" s="107"/>
      <c r="BLR38" s="107"/>
      <c r="BLS38" s="107"/>
      <c r="BLT38" s="107"/>
      <c r="BLU38" s="107"/>
      <c r="BLV38" s="107"/>
      <c r="BLW38" s="107"/>
      <c r="BLX38" s="107"/>
      <c r="BLY38" s="107"/>
      <c r="BLZ38" s="107"/>
      <c r="BMA38" s="107"/>
      <c r="BMB38" s="107"/>
      <c r="BMC38" s="107"/>
      <c r="BMD38" s="107"/>
      <c r="BME38" s="107"/>
      <c r="BMF38" s="107"/>
      <c r="BMG38" s="107"/>
      <c r="BMH38" s="107"/>
      <c r="BMI38" s="107"/>
      <c r="BMJ38" s="107"/>
      <c r="BMK38" s="107"/>
      <c r="BML38" s="107"/>
      <c r="BMM38" s="107"/>
      <c r="BMN38" s="107"/>
      <c r="BMO38" s="107"/>
      <c r="BMP38" s="107"/>
      <c r="BMQ38" s="107"/>
      <c r="BMR38" s="107"/>
      <c r="BMS38" s="107"/>
      <c r="BMT38" s="107"/>
      <c r="BMU38" s="107"/>
      <c r="BMV38" s="107"/>
      <c r="BMW38" s="107"/>
      <c r="BMX38" s="107"/>
      <c r="BMY38" s="107"/>
      <c r="BMZ38" s="107"/>
      <c r="BNA38" s="107"/>
      <c r="BNB38" s="107"/>
      <c r="BNC38" s="107"/>
      <c r="BND38" s="107"/>
      <c r="BNE38" s="107"/>
      <c r="BNF38" s="107"/>
      <c r="BNG38" s="107"/>
      <c r="BNH38" s="107"/>
      <c r="BNI38" s="107"/>
      <c r="BNJ38" s="107"/>
      <c r="BNK38" s="107"/>
      <c r="BNL38" s="107"/>
      <c r="BNM38" s="107"/>
      <c r="BNN38" s="107"/>
      <c r="BNO38" s="107"/>
      <c r="BNP38" s="107"/>
      <c r="BNQ38" s="107"/>
      <c r="BNR38" s="107"/>
      <c r="BNS38" s="107"/>
      <c r="BNT38" s="107"/>
      <c r="BNU38" s="107"/>
      <c r="BNV38" s="107"/>
      <c r="BNW38" s="107"/>
      <c r="BNX38" s="107"/>
      <c r="BNY38" s="107"/>
      <c r="BNZ38" s="107"/>
      <c r="BOA38" s="107"/>
      <c r="BOB38" s="107"/>
      <c r="BOC38" s="107"/>
      <c r="BOD38" s="107"/>
      <c r="BOE38" s="107"/>
      <c r="BOF38" s="107"/>
      <c r="BOG38" s="107"/>
      <c r="BOH38" s="107"/>
      <c r="BOI38" s="107"/>
      <c r="BOJ38" s="107"/>
      <c r="BOK38" s="107"/>
      <c r="BOL38" s="107"/>
      <c r="BOM38" s="107"/>
      <c r="BON38" s="107"/>
      <c r="BOO38" s="107"/>
      <c r="BOP38" s="107"/>
      <c r="BOQ38" s="107"/>
      <c r="BOR38" s="107"/>
      <c r="BOS38" s="107"/>
      <c r="BOT38" s="107"/>
      <c r="BOU38" s="107"/>
      <c r="BOV38" s="107"/>
      <c r="BOW38" s="107"/>
      <c r="BOX38" s="107"/>
      <c r="BOY38" s="107"/>
      <c r="BOZ38" s="107"/>
      <c r="BPA38" s="107"/>
      <c r="BPB38" s="107"/>
      <c r="BPC38" s="107"/>
      <c r="BPD38" s="107"/>
      <c r="BPE38" s="107"/>
      <c r="BPF38" s="107"/>
      <c r="BPG38" s="107"/>
      <c r="BPH38" s="107"/>
      <c r="BPI38" s="107"/>
      <c r="BPJ38" s="107"/>
      <c r="BPK38" s="107"/>
      <c r="BPL38" s="107"/>
      <c r="BPM38" s="107"/>
      <c r="BPN38" s="107"/>
      <c r="BPO38" s="107"/>
      <c r="BPP38" s="107"/>
      <c r="BPQ38" s="107"/>
      <c r="BPR38" s="107"/>
      <c r="BPS38" s="107"/>
      <c r="BPT38" s="107"/>
      <c r="BPU38" s="107"/>
      <c r="BPV38" s="107"/>
      <c r="BPW38" s="107"/>
      <c r="BPX38" s="107"/>
      <c r="BPY38" s="107"/>
      <c r="BPZ38" s="107"/>
      <c r="BQA38" s="107"/>
      <c r="BQB38" s="107"/>
      <c r="BQC38" s="107"/>
      <c r="BQD38" s="107"/>
      <c r="BQE38" s="107"/>
      <c r="BQF38" s="107"/>
      <c r="BQG38" s="107"/>
      <c r="BQH38" s="107"/>
      <c r="BQI38" s="107"/>
      <c r="BQJ38" s="107"/>
      <c r="BQK38" s="107"/>
      <c r="BQL38" s="107"/>
      <c r="BQM38" s="107"/>
      <c r="BQN38" s="107"/>
      <c r="BQO38" s="107"/>
      <c r="BQP38" s="107"/>
      <c r="BQQ38" s="107"/>
      <c r="BQR38" s="107"/>
      <c r="BQS38" s="107"/>
      <c r="BQT38" s="107"/>
      <c r="BQU38" s="107"/>
      <c r="BQV38" s="107"/>
      <c r="BQW38" s="107"/>
      <c r="BQX38" s="107"/>
      <c r="BQY38" s="107"/>
      <c r="BQZ38" s="107"/>
      <c r="BRA38" s="107"/>
      <c r="BRB38" s="107"/>
      <c r="BRC38" s="107"/>
      <c r="BRD38" s="107"/>
      <c r="BRE38" s="107"/>
      <c r="BRF38" s="107"/>
      <c r="BRG38" s="107"/>
      <c r="BRH38" s="107"/>
      <c r="BRI38" s="107"/>
      <c r="BRJ38" s="107"/>
      <c r="BRK38" s="107"/>
      <c r="BRL38" s="107"/>
      <c r="BRM38" s="107"/>
      <c r="BRN38" s="107"/>
      <c r="BRO38" s="107"/>
      <c r="BRP38" s="107"/>
      <c r="BRQ38" s="107"/>
      <c r="BRR38" s="107"/>
      <c r="BRS38" s="107"/>
      <c r="BRT38" s="107"/>
      <c r="BRU38" s="107"/>
      <c r="BRV38" s="107"/>
      <c r="BRW38" s="107"/>
      <c r="BRX38" s="107"/>
      <c r="BRY38" s="107"/>
      <c r="BRZ38" s="107"/>
      <c r="BSA38" s="107"/>
      <c r="BSB38" s="107"/>
      <c r="BSC38" s="107"/>
      <c r="BSD38" s="107"/>
      <c r="BSE38" s="107"/>
      <c r="BSF38" s="107"/>
      <c r="BSG38" s="107"/>
      <c r="BSH38" s="107"/>
      <c r="BSI38" s="107"/>
      <c r="BSJ38" s="107"/>
      <c r="BSK38" s="107"/>
      <c r="BSL38" s="107"/>
      <c r="BSM38" s="107"/>
      <c r="BSN38" s="107"/>
      <c r="BSO38" s="107"/>
      <c r="BSP38" s="107"/>
      <c r="BSQ38" s="107"/>
      <c r="BSR38" s="107"/>
      <c r="BSS38" s="107"/>
      <c r="BST38" s="107"/>
      <c r="BSU38" s="107"/>
      <c r="BSV38" s="107"/>
      <c r="BSW38" s="107"/>
      <c r="BSX38" s="107"/>
      <c r="BSY38" s="107"/>
      <c r="BSZ38" s="107"/>
      <c r="BTA38" s="107"/>
      <c r="BTB38" s="107"/>
      <c r="BTC38" s="107"/>
      <c r="BTD38" s="107"/>
      <c r="BTE38" s="107"/>
      <c r="BTF38" s="107"/>
      <c r="BTG38" s="107"/>
      <c r="BTH38" s="107"/>
      <c r="BTI38" s="107"/>
      <c r="BTJ38" s="107"/>
      <c r="BTK38" s="107"/>
      <c r="BTL38" s="107"/>
      <c r="BTM38" s="107"/>
      <c r="BTN38" s="107"/>
      <c r="BTO38" s="107"/>
      <c r="BTP38" s="107"/>
      <c r="BTQ38" s="107"/>
      <c r="BTR38" s="107"/>
      <c r="BTS38" s="107"/>
      <c r="BTT38" s="107"/>
      <c r="BTU38" s="107"/>
      <c r="BTV38" s="107"/>
      <c r="BTW38" s="107"/>
      <c r="BTX38" s="107"/>
      <c r="BTY38" s="107"/>
      <c r="BTZ38" s="107"/>
      <c r="BUA38" s="107"/>
      <c r="BUB38" s="107"/>
      <c r="BUC38" s="107"/>
      <c r="BUD38" s="107"/>
      <c r="BUE38" s="107"/>
      <c r="BUF38" s="107"/>
      <c r="BUG38" s="107"/>
      <c r="BUH38" s="107"/>
      <c r="BUI38" s="107"/>
      <c r="BUJ38" s="107"/>
      <c r="BUK38" s="107"/>
      <c r="BUL38" s="107"/>
      <c r="BUM38" s="107"/>
      <c r="BUN38" s="107"/>
      <c r="BUO38" s="107"/>
      <c r="BUP38" s="107"/>
      <c r="BUQ38" s="107"/>
      <c r="BUR38" s="107"/>
      <c r="BUS38" s="107"/>
      <c r="BUT38" s="107"/>
      <c r="BUU38" s="107"/>
      <c r="BUV38" s="107"/>
      <c r="BUW38" s="107"/>
      <c r="BUX38" s="107"/>
      <c r="BUY38" s="107"/>
      <c r="BUZ38" s="107"/>
      <c r="BVA38" s="107"/>
      <c r="BVB38" s="107"/>
      <c r="BVC38" s="107"/>
      <c r="BVD38" s="107"/>
      <c r="BVE38" s="107"/>
      <c r="BVF38" s="107"/>
      <c r="BVG38" s="107"/>
      <c r="BVH38" s="107"/>
      <c r="BVI38" s="107"/>
      <c r="BVJ38" s="107"/>
      <c r="BVK38" s="107"/>
      <c r="BVL38" s="107"/>
      <c r="BVM38" s="107"/>
      <c r="BVN38" s="107"/>
      <c r="BVO38" s="107"/>
      <c r="BVP38" s="107"/>
      <c r="BVQ38" s="107"/>
      <c r="BVR38" s="107"/>
      <c r="BVS38" s="107"/>
      <c r="BVT38" s="107"/>
      <c r="BVU38" s="107"/>
      <c r="BVV38" s="107"/>
      <c r="BVW38" s="107"/>
      <c r="BVX38" s="107"/>
      <c r="BVY38" s="107"/>
      <c r="BVZ38" s="107"/>
      <c r="BWA38" s="107"/>
      <c r="BWB38" s="107"/>
      <c r="BWC38" s="107"/>
      <c r="BWD38" s="107"/>
      <c r="BWE38" s="107"/>
      <c r="BWF38" s="107"/>
      <c r="BWG38" s="107"/>
      <c r="BWH38" s="107"/>
      <c r="BWI38" s="107"/>
      <c r="BWJ38" s="107"/>
      <c r="BWK38" s="107"/>
      <c r="BWL38" s="107"/>
      <c r="BWM38" s="107"/>
      <c r="BWN38" s="107"/>
      <c r="BWO38" s="107"/>
      <c r="BWP38" s="107"/>
      <c r="BWQ38" s="107"/>
      <c r="BWR38" s="107"/>
      <c r="BWS38" s="107"/>
      <c r="BWT38" s="107"/>
      <c r="BWU38" s="107"/>
      <c r="BWV38" s="107"/>
      <c r="BWW38" s="107"/>
      <c r="BWX38" s="107"/>
      <c r="BWY38" s="107"/>
      <c r="BWZ38" s="107"/>
      <c r="BXA38" s="107"/>
      <c r="BXB38" s="107"/>
      <c r="BXC38" s="107"/>
      <c r="BXD38" s="107"/>
      <c r="BXE38" s="107"/>
      <c r="BXF38" s="107"/>
      <c r="BXG38" s="107"/>
      <c r="BXH38" s="107"/>
      <c r="BXI38" s="107"/>
      <c r="BXJ38" s="107"/>
      <c r="BXK38" s="107"/>
      <c r="BXL38" s="107"/>
      <c r="BXM38" s="107"/>
      <c r="BXN38" s="107"/>
      <c r="BXO38" s="107"/>
      <c r="BXP38" s="107"/>
      <c r="BXQ38" s="107"/>
      <c r="BXR38" s="107"/>
      <c r="BXS38" s="107"/>
      <c r="BXT38" s="107"/>
      <c r="BXU38" s="107"/>
      <c r="BXV38" s="107"/>
      <c r="BXW38" s="107"/>
      <c r="BXX38" s="107"/>
      <c r="BXY38" s="107"/>
      <c r="BXZ38" s="107"/>
      <c r="BYA38" s="107"/>
      <c r="BYB38" s="107"/>
      <c r="BYC38" s="107"/>
      <c r="BYD38" s="107"/>
      <c r="BYE38" s="107"/>
      <c r="BYF38" s="107"/>
      <c r="BYG38" s="107"/>
      <c r="BYH38" s="107"/>
      <c r="BYI38" s="107"/>
      <c r="BYJ38" s="107"/>
      <c r="BYK38" s="107"/>
      <c r="BYL38" s="107"/>
      <c r="BYM38" s="107"/>
      <c r="BYN38" s="107"/>
      <c r="BYO38" s="107"/>
      <c r="BYP38" s="107"/>
      <c r="BYQ38" s="107"/>
      <c r="BYR38" s="107"/>
      <c r="BYS38" s="107"/>
      <c r="BYT38" s="107"/>
      <c r="BYU38" s="107"/>
      <c r="BYV38" s="107"/>
      <c r="BYW38" s="107"/>
      <c r="BYX38" s="107"/>
      <c r="BYY38" s="107"/>
      <c r="BYZ38" s="107"/>
      <c r="BZA38" s="107"/>
      <c r="BZB38" s="107"/>
      <c r="BZC38" s="107"/>
      <c r="BZD38" s="107"/>
      <c r="BZE38" s="107"/>
      <c r="BZF38" s="107"/>
      <c r="BZG38" s="107"/>
      <c r="BZH38" s="107"/>
      <c r="BZI38" s="107"/>
      <c r="BZJ38" s="107"/>
      <c r="BZK38" s="107"/>
      <c r="BZL38" s="107"/>
      <c r="BZM38" s="107"/>
      <c r="BZN38" s="107"/>
      <c r="BZO38" s="107"/>
      <c r="BZP38" s="107"/>
      <c r="BZQ38" s="107"/>
      <c r="BZR38" s="107"/>
      <c r="BZS38" s="107"/>
      <c r="BZT38" s="107"/>
      <c r="BZU38" s="107"/>
      <c r="BZV38" s="107"/>
      <c r="BZW38" s="107"/>
      <c r="BZX38" s="107"/>
      <c r="BZY38" s="107"/>
      <c r="BZZ38" s="107"/>
      <c r="CAA38" s="107"/>
      <c r="CAB38" s="107"/>
      <c r="CAC38" s="107"/>
      <c r="CAD38" s="107"/>
      <c r="CAE38" s="107"/>
      <c r="CAF38" s="107"/>
      <c r="CAG38" s="107"/>
      <c r="CAH38" s="107"/>
      <c r="CAI38" s="107"/>
      <c r="CAJ38" s="107"/>
      <c r="CAK38" s="107"/>
      <c r="CAL38" s="107"/>
      <c r="CAM38" s="107"/>
      <c r="CAN38" s="107"/>
      <c r="CAO38" s="107"/>
      <c r="CAP38" s="107"/>
      <c r="CAQ38" s="107"/>
      <c r="CAR38" s="107"/>
      <c r="CAS38" s="107"/>
      <c r="CAT38" s="107"/>
      <c r="CAU38" s="107"/>
      <c r="CAV38" s="107"/>
      <c r="CAW38" s="107"/>
      <c r="CAX38" s="107"/>
      <c r="CAY38" s="107"/>
      <c r="CAZ38" s="107"/>
      <c r="CBA38" s="107"/>
      <c r="CBB38" s="107"/>
      <c r="CBC38" s="107"/>
      <c r="CBD38" s="107"/>
      <c r="CBE38" s="107"/>
      <c r="CBF38" s="107"/>
      <c r="CBG38" s="107"/>
      <c r="CBH38" s="107"/>
      <c r="CBI38" s="107"/>
      <c r="CBJ38" s="107"/>
      <c r="CBK38" s="107"/>
      <c r="CBL38" s="107"/>
      <c r="CBM38" s="107"/>
      <c r="CBN38" s="107"/>
      <c r="CBO38" s="107"/>
      <c r="CBP38" s="107"/>
      <c r="CBQ38" s="107"/>
      <c r="CBR38" s="107"/>
      <c r="CBS38" s="107"/>
      <c r="CBT38" s="107"/>
      <c r="CBU38" s="107"/>
      <c r="CBV38" s="107"/>
      <c r="CBW38" s="107"/>
      <c r="CBX38" s="107"/>
      <c r="CBY38" s="107"/>
      <c r="CBZ38" s="107"/>
      <c r="CCA38" s="107"/>
      <c r="CCB38" s="107"/>
      <c r="CCC38" s="107"/>
      <c r="CCD38" s="107"/>
      <c r="CCE38" s="107"/>
      <c r="CCF38" s="107"/>
      <c r="CCG38" s="107"/>
      <c r="CCH38" s="107"/>
      <c r="CCI38" s="107"/>
      <c r="CCJ38" s="107"/>
      <c r="CCK38" s="107"/>
      <c r="CCL38" s="107"/>
      <c r="CCM38" s="107"/>
      <c r="CCN38" s="107"/>
      <c r="CCO38" s="107"/>
      <c r="CCP38" s="107"/>
      <c r="CCQ38" s="107"/>
      <c r="CCR38" s="107"/>
      <c r="CCS38" s="107"/>
      <c r="CCT38" s="107"/>
      <c r="CCU38" s="107"/>
      <c r="CCV38" s="107"/>
      <c r="CCW38" s="107"/>
      <c r="CCX38" s="107"/>
      <c r="CCY38" s="107"/>
      <c r="CCZ38" s="107"/>
      <c r="CDA38" s="107"/>
      <c r="CDB38" s="107"/>
      <c r="CDC38" s="107"/>
      <c r="CDD38" s="107"/>
      <c r="CDE38" s="107"/>
      <c r="CDF38" s="107"/>
      <c r="CDG38" s="107"/>
      <c r="CDH38" s="107"/>
      <c r="CDI38" s="107"/>
      <c r="CDJ38" s="107"/>
      <c r="CDK38" s="107"/>
      <c r="CDL38" s="107"/>
      <c r="CDM38" s="107"/>
      <c r="CDN38" s="107"/>
      <c r="CDO38" s="107"/>
      <c r="CDP38" s="107"/>
      <c r="CDQ38" s="107"/>
      <c r="CDR38" s="107"/>
      <c r="CDS38" s="107"/>
      <c r="CDT38" s="107"/>
      <c r="CDU38" s="107"/>
      <c r="CDV38" s="107"/>
      <c r="CDW38" s="107"/>
      <c r="CDX38" s="107"/>
      <c r="CDY38" s="107"/>
      <c r="CDZ38" s="107"/>
      <c r="CEA38" s="107"/>
      <c r="CEB38" s="107"/>
      <c r="CEC38" s="107"/>
      <c r="CED38" s="107"/>
      <c r="CEE38" s="107"/>
      <c r="CEF38" s="107"/>
      <c r="CEG38" s="107"/>
      <c r="CEH38" s="107"/>
      <c r="CEI38" s="107"/>
      <c r="CEJ38" s="107"/>
      <c r="CEK38" s="107"/>
      <c r="CEL38" s="107"/>
      <c r="CEM38" s="107"/>
      <c r="CEN38" s="107"/>
      <c r="CEO38" s="107"/>
      <c r="CEP38" s="107"/>
      <c r="CEQ38" s="107"/>
      <c r="CER38" s="107"/>
      <c r="CES38" s="107"/>
      <c r="CET38" s="107"/>
      <c r="CEU38" s="107"/>
      <c r="CEV38" s="107"/>
      <c r="CEW38" s="107"/>
      <c r="CEX38" s="107"/>
      <c r="CEY38" s="107"/>
      <c r="CEZ38" s="107"/>
      <c r="CFA38" s="107"/>
      <c r="CFB38" s="107"/>
      <c r="CFC38" s="107"/>
      <c r="CFD38" s="107"/>
      <c r="CFE38" s="107"/>
      <c r="CFF38" s="107"/>
      <c r="CFG38" s="107"/>
      <c r="CFH38" s="107"/>
      <c r="CFI38" s="107"/>
      <c r="CFJ38" s="107"/>
      <c r="CFK38" s="107"/>
      <c r="CFL38" s="107"/>
      <c r="CFM38" s="107"/>
      <c r="CFN38" s="107"/>
      <c r="CFO38" s="107"/>
      <c r="CFP38" s="107"/>
      <c r="CFQ38" s="107"/>
      <c r="CFR38" s="107"/>
      <c r="CFS38" s="107"/>
      <c r="CFT38" s="107"/>
      <c r="CFU38" s="107"/>
      <c r="CFV38" s="107"/>
      <c r="CFW38" s="107"/>
      <c r="CFX38" s="107"/>
      <c r="CFY38" s="107"/>
      <c r="CFZ38" s="107"/>
      <c r="CGA38" s="107"/>
      <c r="CGB38" s="107"/>
      <c r="CGC38" s="107"/>
      <c r="CGD38" s="107"/>
      <c r="CGE38" s="107"/>
      <c r="CGF38" s="107"/>
      <c r="CGG38" s="107"/>
      <c r="CGH38" s="107"/>
      <c r="CGI38" s="107"/>
      <c r="CGJ38" s="107"/>
      <c r="CGK38" s="107"/>
      <c r="CGL38" s="107"/>
      <c r="CGM38" s="107"/>
      <c r="CGN38" s="107"/>
      <c r="CGO38" s="107"/>
      <c r="CGP38" s="107"/>
      <c r="CGQ38" s="107"/>
      <c r="CGR38" s="107"/>
      <c r="CGS38" s="107"/>
      <c r="CGT38" s="107"/>
      <c r="CGU38" s="107"/>
      <c r="CGV38" s="107"/>
      <c r="CGW38" s="107"/>
      <c r="CGX38" s="107"/>
      <c r="CGY38" s="107"/>
      <c r="CGZ38" s="107"/>
      <c r="CHA38" s="107"/>
      <c r="CHB38" s="107"/>
      <c r="CHC38" s="107"/>
      <c r="CHD38" s="107"/>
      <c r="CHE38" s="107"/>
      <c r="CHF38" s="107"/>
      <c r="CHG38" s="107"/>
      <c r="CHH38" s="107"/>
      <c r="CHI38" s="107"/>
      <c r="CHJ38" s="107"/>
      <c r="CHK38" s="107"/>
      <c r="CHL38" s="107"/>
      <c r="CHM38" s="107"/>
      <c r="CHN38" s="107"/>
      <c r="CHO38" s="107"/>
      <c r="CHP38" s="107"/>
      <c r="CHQ38" s="107"/>
      <c r="CHR38" s="107"/>
      <c r="CHS38" s="107"/>
      <c r="CHT38" s="107"/>
      <c r="CHU38" s="107"/>
      <c r="CHV38" s="107"/>
      <c r="CHW38" s="107"/>
      <c r="CHX38" s="107"/>
      <c r="CHY38" s="107"/>
      <c r="CHZ38" s="107"/>
      <c r="CIA38" s="107"/>
      <c r="CIB38" s="107"/>
      <c r="CIC38" s="107"/>
      <c r="CID38" s="107"/>
      <c r="CIE38" s="107"/>
      <c r="CIF38" s="107"/>
      <c r="CIG38" s="107"/>
      <c r="CIH38" s="107"/>
      <c r="CII38" s="107"/>
      <c r="CIJ38" s="107"/>
      <c r="CIK38" s="107"/>
      <c r="CIL38" s="107"/>
      <c r="CIM38" s="107"/>
      <c r="CIN38" s="107"/>
      <c r="CIO38" s="107"/>
      <c r="CIP38" s="107"/>
      <c r="CIQ38" s="107"/>
      <c r="CIR38" s="107"/>
      <c r="CIS38" s="107"/>
      <c r="CIT38" s="107"/>
      <c r="CIU38" s="107"/>
      <c r="CIV38" s="107"/>
      <c r="CIW38" s="107"/>
      <c r="CIX38" s="107"/>
      <c r="CIY38" s="107"/>
      <c r="CIZ38" s="107"/>
      <c r="CJA38" s="107"/>
      <c r="CJB38" s="107"/>
      <c r="CJC38" s="107"/>
      <c r="CJD38" s="107"/>
      <c r="CJE38" s="107"/>
      <c r="CJF38" s="107"/>
      <c r="CJG38" s="107"/>
      <c r="CJH38" s="107"/>
      <c r="CJI38" s="107"/>
      <c r="CJJ38" s="107"/>
      <c r="CJK38" s="107"/>
      <c r="CJL38" s="107"/>
      <c r="CJM38" s="107"/>
      <c r="CJN38" s="107"/>
      <c r="CJO38" s="107"/>
      <c r="CJP38" s="107"/>
      <c r="CJQ38" s="107"/>
      <c r="CJR38" s="107"/>
      <c r="CJS38" s="107"/>
      <c r="CJT38" s="107"/>
      <c r="CJU38" s="107"/>
      <c r="CJV38" s="107"/>
      <c r="CJW38" s="107"/>
      <c r="CJX38" s="107"/>
      <c r="CJY38" s="107"/>
      <c r="CJZ38" s="107"/>
      <c r="CKA38" s="107"/>
      <c r="CKB38" s="107"/>
      <c r="CKC38" s="107"/>
      <c r="CKD38" s="107"/>
      <c r="CKE38" s="107"/>
      <c r="CKF38" s="107"/>
      <c r="CKG38" s="107"/>
      <c r="CKH38" s="107"/>
      <c r="CKI38" s="107"/>
      <c r="CKJ38" s="107"/>
      <c r="CKK38" s="107"/>
      <c r="CKL38" s="107"/>
      <c r="CKM38" s="107"/>
      <c r="CKN38" s="107"/>
      <c r="CKO38" s="107"/>
      <c r="CKP38" s="107"/>
      <c r="CKQ38" s="107"/>
      <c r="CKR38" s="107"/>
      <c r="CKS38" s="107"/>
      <c r="CKT38" s="107"/>
      <c r="CKU38" s="107"/>
      <c r="CKV38" s="107"/>
      <c r="CKW38" s="107"/>
      <c r="CKX38" s="107"/>
      <c r="CKY38" s="107"/>
      <c r="CKZ38" s="107"/>
      <c r="CLA38" s="107"/>
      <c r="CLB38" s="107"/>
      <c r="CLC38" s="107"/>
      <c r="CLD38" s="107"/>
      <c r="CLE38" s="107"/>
      <c r="CLF38" s="107"/>
      <c r="CLG38" s="107"/>
      <c r="CLH38" s="107"/>
      <c r="CLI38" s="107"/>
      <c r="CLJ38" s="107"/>
      <c r="CLK38" s="107"/>
      <c r="CLL38" s="107"/>
      <c r="CLM38" s="107"/>
      <c r="CLN38" s="107"/>
      <c r="CLO38" s="107"/>
      <c r="CLP38" s="107"/>
      <c r="CLQ38" s="107"/>
      <c r="CLR38" s="107"/>
      <c r="CLS38" s="107"/>
      <c r="CLT38" s="107"/>
      <c r="CLU38" s="107"/>
      <c r="CLV38" s="107"/>
      <c r="CLW38" s="107"/>
      <c r="CLX38" s="107"/>
      <c r="CLY38" s="107"/>
      <c r="CLZ38" s="107"/>
      <c r="CMA38" s="107"/>
      <c r="CMB38" s="107"/>
      <c r="CMC38" s="107"/>
      <c r="CMD38" s="107"/>
      <c r="CME38" s="107"/>
      <c r="CMF38" s="107"/>
      <c r="CMG38" s="107"/>
      <c r="CMH38" s="107"/>
      <c r="CMI38" s="107"/>
      <c r="CMJ38" s="107"/>
      <c r="CMK38" s="107"/>
      <c r="CML38" s="107"/>
      <c r="CMM38" s="107"/>
      <c r="CMN38" s="107"/>
      <c r="CMO38" s="107"/>
      <c r="CMP38" s="107"/>
      <c r="CMQ38" s="107"/>
      <c r="CMR38" s="107"/>
      <c r="CMS38" s="107"/>
      <c r="CMT38" s="107"/>
      <c r="CMU38" s="107"/>
      <c r="CMV38" s="107"/>
      <c r="CMW38" s="107"/>
      <c r="CMX38" s="107"/>
      <c r="CMY38" s="107"/>
      <c r="CMZ38" s="107"/>
      <c r="CNA38" s="107"/>
      <c r="CNB38" s="107"/>
      <c r="CNC38" s="107"/>
      <c r="CND38" s="107"/>
      <c r="CNE38" s="107"/>
      <c r="CNF38" s="107"/>
      <c r="CNG38" s="107"/>
      <c r="CNH38" s="107"/>
      <c r="CNI38" s="107"/>
      <c r="CNJ38" s="107"/>
      <c r="CNK38" s="107"/>
      <c r="CNL38" s="107"/>
      <c r="CNM38" s="107"/>
      <c r="CNN38" s="107"/>
      <c r="CNO38" s="107"/>
      <c r="CNP38" s="107"/>
      <c r="CNQ38" s="107"/>
      <c r="CNR38" s="107"/>
      <c r="CNS38" s="107"/>
      <c r="CNT38" s="107"/>
      <c r="CNU38" s="107"/>
      <c r="CNV38" s="107"/>
      <c r="CNW38" s="107"/>
      <c r="CNX38" s="107"/>
      <c r="CNY38" s="107"/>
      <c r="CNZ38" s="107"/>
      <c r="COA38" s="107"/>
      <c r="COB38" s="107"/>
      <c r="COC38" s="107"/>
      <c r="COD38" s="107"/>
      <c r="COE38" s="107"/>
      <c r="COF38" s="107"/>
      <c r="COG38" s="107"/>
      <c r="COH38" s="107"/>
      <c r="COI38" s="107"/>
      <c r="COJ38" s="107"/>
      <c r="COK38" s="107"/>
      <c r="COL38" s="107"/>
      <c r="COM38" s="107"/>
      <c r="CON38" s="107"/>
      <c r="COO38" s="107"/>
      <c r="COP38" s="107"/>
      <c r="COQ38" s="107"/>
      <c r="COR38" s="107"/>
      <c r="COS38" s="107"/>
      <c r="COT38" s="107"/>
      <c r="COU38" s="107"/>
      <c r="COV38" s="107"/>
      <c r="COW38" s="107"/>
      <c r="COX38" s="107"/>
      <c r="COY38" s="107"/>
      <c r="COZ38" s="107"/>
      <c r="CPA38" s="107"/>
      <c r="CPB38" s="107"/>
      <c r="CPC38" s="107"/>
      <c r="CPD38" s="107"/>
      <c r="CPE38" s="107"/>
      <c r="CPF38" s="107"/>
      <c r="CPG38" s="107"/>
      <c r="CPH38" s="107"/>
      <c r="CPI38" s="107"/>
      <c r="CPJ38" s="107"/>
      <c r="CPK38" s="107"/>
      <c r="CPL38" s="107"/>
      <c r="CPM38" s="107"/>
      <c r="CPN38" s="107"/>
      <c r="CPO38" s="107"/>
      <c r="CPP38" s="107"/>
      <c r="CPQ38" s="107"/>
      <c r="CPR38" s="107"/>
      <c r="CPS38" s="107"/>
      <c r="CPT38" s="107"/>
      <c r="CPU38" s="107"/>
      <c r="CPV38" s="107"/>
      <c r="CPW38" s="107"/>
      <c r="CPX38" s="107"/>
      <c r="CPY38" s="107"/>
      <c r="CPZ38" s="107"/>
      <c r="CQA38" s="107"/>
      <c r="CQB38" s="107"/>
      <c r="CQC38" s="107"/>
      <c r="CQD38" s="107"/>
      <c r="CQE38" s="107"/>
      <c r="CQF38" s="107"/>
      <c r="CQG38" s="107"/>
      <c r="CQH38" s="107"/>
      <c r="CQI38" s="107"/>
      <c r="CQJ38" s="107"/>
      <c r="CQK38" s="107"/>
      <c r="CQL38" s="107"/>
      <c r="CQM38" s="107"/>
      <c r="CQN38" s="107"/>
      <c r="CQO38" s="107"/>
      <c r="CQP38" s="107"/>
      <c r="CQQ38" s="107"/>
      <c r="CQR38" s="107"/>
      <c r="CQS38" s="107"/>
      <c r="CQT38" s="107"/>
      <c r="CQU38" s="107"/>
      <c r="CQV38" s="107"/>
      <c r="CQW38" s="107"/>
      <c r="CQX38" s="107"/>
      <c r="CQY38" s="107"/>
      <c r="CQZ38" s="107"/>
      <c r="CRA38" s="107"/>
      <c r="CRB38" s="107"/>
      <c r="CRC38" s="107"/>
      <c r="CRD38" s="107"/>
      <c r="CRE38" s="107"/>
      <c r="CRF38" s="107"/>
      <c r="CRG38" s="107"/>
      <c r="CRH38" s="107"/>
      <c r="CRI38" s="107"/>
      <c r="CRJ38" s="107"/>
      <c r="CRK38" s="107"/>
      <c r="CRL38" s="107"/>
      <c r="CRM38" s="107"/>
      <c r="CRN38" s="107"/>
      <c r="CRO38" s="107"/>
      <c r="CRP38" s="107"/>
      <c r="CRQ38" s="107"/>
      <c r="CRR38" s="107"/>
      <c r="CRS38" s="107"/>
      <c r="CRT38" s="107"/>
      <c r="CRU38" s="107"/>
      <c r="CRV38" s="107"/>
      <c r="CRW38" s="107"/>
      <c r="CRX38" s="107"/>
      <c r="CRY38" s="107"/>
      <c r="CRZ38" s="107"/>
      <c r="CSA38" s="107"/>
      <c r="CSB38" s="107"/>
      <c r="CSC38" s="107"/>
      <c r="CSD38" s="107"/>
      <c r="CSE38" s="107"/>
      <c r="CSF38" s="107"/>
      <c r="CSG38" s="107"/>
      <c r="CSH38" s="107"/>
      <c r="CSI38" s="107"/>
      <c r="CSJ38" s="107"/>
      <c r="CSK38" s="107"/>
      <c r="CSL38" s="107"/>
      <c r="CSM38" s="107"/>
      <c r="CSN38" s="107"/>
      <c r="CSO38" s="107"/>
      <c r="CSP38" s="107"/>
      <c r="CSQ38" s="107"/>
      <c r="CSR38" s="107"/>
      <c r="CSS38" s="107"/>
      <c r="CST38" s="107"/>
      <c r="CSU38" s="107"/>
      <c r="CSV38" s="107"/>
      <c r="CSW38" s="107"/>
      <c r="CSX38" s="107"/>
      <c r="CSY38" s="107"/>
      <c r="CSZ38" s="107"/>
      <c r="CTA38" s="107"/>
      <c r="CTB38" s="107"/>
      <c r="CTC38" s="107"/>
      <c r="CTD38" s="107"/>
      <c r="CTE38" s="107"/>
      <c r="CTF38" s="107"/>
      <c r="CTG38" s="107"/>
      <c r="CTH38" s="107"/>
      <c r="CTI38" s="107"/>
      <c r="CTJ38" s="107"/>
      <c r="CTK38" s="107"/>
      <c r="CTL38" s="107"/>
      <c r="CTM38" s="107"/>
      <c r="CTN38" s="107"/>
      <c r="CTO38" s="107"/>
      <c r="CTP38" s="107"/>
      <c r="CTQ38" s="107"/>
      <c r="CTR38" s="107"/>
      <c r="CTS38" s="107"/>
      <c r="CTT38" s="107"/>
      <c r="CTU38" s="107"/>
      <c r="CTV38" s="107"/>
      <c r="CTW38" s="107"/>
      <c r="CTX38" s="107"/>
      <c r="CTY38" s="107"/>
      <c r="CTZ38" s="107"/>
      <c r="CUA38" s="107"/>
      <c r="CUB38" s="107"/>
      <c r="CUC38" s="107"/>
      <c r="CUD38" s="107"/>
      <c r="CUE38" s="107"/>
      <c r="CUF38" s="107"/>
      <c r="CUG38" s="107"/>
      <c r="CUH38" s="107"/>
      <c r="CUI38" s="107"/>
      <c r="CUJ38" s="107"/>
      <c r="CUK38" s="107"/>
      <c r="CUL38" s="107"/>
      <c r="CUM38" s="107"/>
      <c r="CUN38" s="107"/>
      <c r="CUO38" s="107"/>
      <c r="CUP38" s="107"/>
      <c r="CUQ38" s="107"/>
      <c r="CUR38" s="107"/>
      <c r="CUS38" s="107"/>
      <c r="CUT38" s="107"/>
      <c r="CUU38" s="107"/>
      <c r="CUV38" s="107"/>
      <c r="CUW38" s="107"/>
      <c r="CUX38" s="107"/>
      <c r="CUY38" s="107"/>
      <c r="CUZ38" s="107"/>
      <c r="CVA38" s="107"/>
      <c r="CVB38" s="107"/>
      <c r="CVC38" s="107"/>
      <c r="CVD38" s="107"/>
      <c r="CVE38" s="107"/>
      <c r="CVF38" s="107"/>
      <c r="CVG38" s="107"/>
      <c r="CVH38" s="107"/>
      <c r="CVI38" s="107"/>
      <c r="CVJ38" s="107"/>
      <c r="CVK38" s="107"/>
      <c r="CVL38" s="107"/>
      <c r="CVM38" s="107"/>
      <c r="CVN38" s="107"/>
      <c r="CVO38" s="107"/>
      <c r="CVP38" s="107"/>
      <c r="CVQ38" s="107"/>
      <c r="CVR38" s="107"/>
      <c r="CVS38" s="107"/>
      <c r="CVT38" s="107"/>
      <c r="CVU38" s="107"/>
      <c r="CVV38" s="107"/>
      <c r="CVW38" s="107"/>
      <c r="CVX38" s="107"/>
      <c r="CVY38" s="107"/>
      <c r="CVZ38" s="107"/>
      <c r="CWA38" s="107"/>
      <c r="CWB38" s="107"/>
      <c r="CWC38" s="107"/>
      <c r="CWD38" s="107"/>
      <c r="CWE38" s="107"/>
      <c r="CWF38" s="107"/>
      <c r="CWG38" s="107"/>
      <c r="CWH38" s="107"/>
      <c r="CWI38" s="107"/>
      <c r="CWJ38" s="107"/>
      <c r="CWK38" s="107"/>
      <c r="CWL38" s="107"/>
      <c r="CWM38" s="107"/>
      <c r="CWN38" s="107"/>
      <c r="CWO38" s="107"/>
      <c r="CWP38" s="107"/>
      <c r="CWQ38" s="107"/>
      <c r="CWR38" s="107"/>
      <c r="CWS38" s="107"/>
      <c r="CWT38" s="107"/>
      <c r="CWU38" s="107"/>
      <c r="CWV38" s="107"/>
      <c r="CWW38" s="107"/>
      <c r="CWX38" s="107"/>
      <c r="CWY38" s="107"/>
      <c r="CWZ38" s="107"/>
      <c r="CXA38" s="107"/>
      <c r="CXB38" s="107"/>
      <c r="CXC38" s="107"/>
      <c r="CXD38" s="107"/>
      <c r="CXE38" s="107"/>
      <c r="CXF38" s="107"/>
      <c r="CXG38" s="107"/>
      <c r="CXH38" s="107"/>
      <c r="CXI38" s="107"/>
      <c r="CXJ38" s="107"/>
      <c r="CXK38" s="107"/>
      <c r="CXL38" s="107"/>
      <c r="CXM38" s="107"/>
      <c r="CXN38" s="107"/>
      <c r="CXO38" s="107"/>
      <c r="CXP38" s="107"/>
      <c r="CXQ38" s="107"/>
      <c r="CXR38" s="107"/>
      <c r="CXS38" s="107"/>
      <c r="CXT38" s="107"/>
      <c r="CXU38" s="107"/>
      <c r="CXV38" s="107"/>
      <c r="CXW38" s="107"/>
      <c r="CXX38" s="107"/>
      <c r="CXY38" s="107"/>
      <c r="CXZ38" s="107"/>
      <c r="CYA38" s="107"/>
      <c r="CYB38" s="107"/>
      <c r="CYC38" s="107"/>
      <c r="CYD38" s="107"/>
      <c r="CYE38" s="107"/>
      <c r="CYF38" s="107"/>
      <c r="CYG38" s="107"/>
      <c r="CYH38" s="107"/>
      <c r="CYI38" s="107"/>
      <c r="CYJ38" s="107"/>
      <c r="CYK38" s="107"/>
      <c r="CYL38" s="107"/>
      <c r="CYM38" s="107"/>
      <c r="CYN38" s="107"/>
      <c r="CYO38" s="107"/>
      <c r="CYP38" s="107"/>
      <c r="CYQ38" s="107"/>
      <c r="CYR38" s="107"/>
      <c r="CYS38" s="107"/>
      <c r="CYT38" s="107"/>
      <c r="CYU38" s="107"/>
      <c r="CYV38" s="107"/>
      <c r="CYW38" s="107"/>
      <c r="CYX38" s="107"/>
      <c r="CYY38" s="107"/>
      <c r="CYZ38" s="107"/>
      <c r="CZA38" s="107"/>
      <c r="CZB38" s="107"/>
      <c r="CZC38" s="107"/>
      <c r="CZD38" s="107"/>
      <c r="CZE38" s="107"/>
      <c r="CZF38" s="107"/>
      <c r="CZG38" s="107"/>
      <c r="CZH38" s="107"/>
      <c r="CZI38" s="107"/>
      <c r="CZJ38" s="107"/>
      <c r="CZK38" s="107"/>
      <c r="CZL38" s="107"/>
      <c r="CZM38" s="107"/>
      <c r="CZN38" s="107"/>
      <c r="CZO38" s="107"/>
      <c r="CZP38" s="107"/>
      <c r="CZQ38" s="107"/>
      <c r="CZR38" s="107"/>
      <c r="CZS38" s="107"/>
      <c r="CZT38" s="107"/>
      <c r="CZU38" s="107"/>
      <c r="CZV38" s="107"/>
      <c r="CZW38" s="107"/>
      <c r="CZX38" s="107"/>
      <c r="CZY38" s="107"/>
      <c r="CZZ38" s="107"/>
      <c r="DAA38" s="107"/>
      <c r="DAB38" s="107"/>
      <c r="DAC38" s="107"/>
      <c r="DAD38" s="107"/>
      <c r="DAE38" s="107"/>
      <c r="DAF38" s="107"/>
      <c r="DAG38" s="107"/>
      <c r="DAH38" s="107"/>
      <c r="DAI38" s="107"/>
      <c r="DAJ38" s="107"/>
      <c r="DAK38" s="107"/>
      <c r="DAL38" s="107"/>
      <c r="DAM38" s="107"/>
      <c r="DAN38" s="107"/>
      <c r="DAO38" s="107"/>
      <c r="DAP38" s="107"/>
      <c r="DAQ38" s="107"/>
      <c r="DAR38" s="107"/>
      <c r="DAS38" s="107"/>
      <c r="DAT38" s="107"/>
      <c r="DAU38" s="107"/>
      <c r="DAV38" s="107"/>
      <c r="DAW38" s="107"/>
      <c r="DAX38" s="107"/>
      <c r="DAY38" s="107"/>
      <c r="DAZ38" s="107"/>
      <c r="DBA38" s="107"/>
      <c r="DBB38" s="107"/>
      <c r="DBC38" s="107"/>
      <c r="DBD38" s="107"/>
      <c r="DBE38" s="107"/>
      <c r="DBF38" s="107"/>
      <c r="DBG38" s="107"/>
      <c r="DBH38" s="107"/>
      <c r="DBI38" s="107"/>
      <c r="DBJ38" s="107"/>
      <c r="DBK38" s="107"/>
      <c r="DBL38" s="107"/>
      <c r="DBM38" s="107"/>
      <c r="DBN38" s="107"/>
      <c r="DBO38" s="107"/>
      <c r="DBP38" s="107"/>
      <c r="DBQ38" s="107"/>
      <c r="DBR38" s="107"/>
      <c r="DBS38" s="107"/>
      <c r="DBT38" s="107"/>
      <c r="DBU38" s="107"/>
      <c r="DBV38" s="107"/>
      <c r="DBW38" s="107"/>
      <c r="DBX38" s="107"/>
      <c r="DBY38" s="107"/>
      <c r="DBZ38" s="107"/>
      <c r="DCA38" s="107"/>
      <c r="DCB38" s="107"/>
      <c r="DCC38" s="107"/>
      <c r="DCD38" s="107"/>
      <c r="DCE38" s="107"/>
      <c r="DCF38" s="107"/>
      <c r="DCG38" s="107"/>
      <c r="DCH38" s="107"/>
      <c r="DCI38" s="107"/>
      <c r="DCJ38" s="107"/>
      <c r="DCK38" s="107"/>
      <c r="DCL38" s="107"/>
      <c r="DCM38" s="107"/>
      <c r="DCN38" s="107"/>
      <c r="DCO38" s="107"/>
      <c r="DCP38" s="107"/>
      <c r="DCQ38" s="107"/>
      <c r="DCR38" s="107"/>
      <c r="DCS38" s="107"/>
      <c r="DCT38" s="107"/>
      <c r="DCU38" s="107"/>
      <c r="DCV38" s="107"/>
      <c r="DCW38" s="107"/>
      <c r="DCX38" s="107"/>
      <c r="DCY38" s="107"/>
      <c r="DCZ38" s="107"/>
      <c r="DDA38" s="107"/>
      <c r="DDB38" s="107"/>
      <c r="DDC38" s="107"/>
      <c r="DDD38" s="107"/>
      <c r="DDE38" s="107"/>
      <c r="DDF38" s="107"/>
      <c r="DDG38" s="107"/>
      <c r="DDH38" s="107"/>
      <c r="DDI38" s="107"/>
      <c r="DDJ38" s="107"/>
      <c r="DDK38" s="107"/>
      <c r="DDL38" s="107"/>
      <c r="DDM38" s="107"/>
      <c r="DDN38" s="107"/>
      <c r="DDO38" s="107"/>
      <c r="DDP38" s="107"/>
      <c r="DDQ38" s="107"/>
      <c r="DDR38" s="107"/>
      <c r="DDS38" s="107"/>
      <c r="DDT38" s="107"/>
      <c r="DDU38" s="107"/>
      <c r="DDV38" s="107"/>
      <c r="DDW38" s="107"/>
      <c r="DDX38" s="107"/>
      <c r="DDY38" s="107"/>
      <c r="DDZ38" s="107"/>
      <c r="DEA38" s="107"/>
      <c r="DEB38" s="107"/>
      <c r="DEC38" s="107"/>
      <c r="DED38" s="107"/>
      <c r="DEE38" s="107"/>
      <c r="DEF38" s="107"/>
      <c r="DEG38" s="107"/>
      <c r="DEH38" s="107"/>
      <c r="DEI38" s="107"/>
      <c r="DEJ38" s="107"/>
      <c r="DEK38" s="107"/>
      <c r="DEL38" s="107"/>
      <c r="DEM38" s="107"/>
      <c r="DEN38" s="107"/>
      <c r="DEO38" s="107"/>
      <c r="DEP38" s="107"/>
      <c r="DEQ38" s="107"/>
      <c r="DER38" s="107"/>
      <c r="DES38" s="107"/>
      <c r="DET38" s="107"/>
      <c r="DEU38" s="107"/>
      <c r="DEV38" s="107"/>
      <c r="DEW38" s="107"/>
      <c r="DEX38" s="107"/>
      <c r="DEY38" s="107"/>
      <c r="DEZ38" s="107"/>
      <c r="DFA38" s="107"/>
      <c r="DFB38" s="107"/>
      <c r="DFC38" s="107"/>
      <c r="DFD38" s="107"/>
      <c r="DFE38" s="107"/>
      <c r="DFF38" s="107"/>
      <c r="DFG38" s="107"/>
      <c r="DFH38" s="107"/>
      <c r="DFI38" s="107"/>
      <c r="DFJ38" s="107"/>
      <c r="DFK38" s="107"/>
      <c r="DFL38" s="107"/>
      <c r="DFM38" s="107"/>
      <c r="DFN38" s="107"/>
      <c r="DFO38" s="107"/>
      <c r="DFP38" s="107"/>
      <c r="DFQ38" s="107"/>
      <c r="DFR38" s="107"/>
      <c r="DFS38" s="107"/>
      <c r="DFT38" s="107"/>
      <c r="DFU38" s="107"/>
      <c r="DFV38" s="107"/>
      <c r="DFW38" s="107"/>
      <c r="DFX38" s="107"/>
      <c r="DFY38" s="107"/>
      <c r="DFZ38" s="107"/>
      <c r="DGA38" s="107"/>
      <c r="DGB38" s="107"/>
      <c r="DGC38" s="107"/>
      <c r="DGD38" s="107"/>
      <c r="DGE38" s="107"/>
      <c r="DGF38" s="107"/>
      <c r="DGG38" s="107"/>
      <c r="DGH38" s="107"/>
      <c r="DGI38" s="107"/>
      <c r="DGJ38" s="107"/>
      <c r="DGK38" s="107"/>
      <c r="DGL38" s="107"/>
      <c r="DGM38" s="107"/>
      <c r="DGN38" s="107"/>
      <c r="DGO38" s="107"/>
      <c r="DGP38" s="107"/>
      <c r="DGQ38" s="107"/>
      <c r="DGR38" s="107"/>
      <c r="DGS38" s="107"/>
      <c r="DGT38" s="107"/>
      <c r="DGU38" s="107"/>
      <c r="DGV38" s="107"/>
      <c r="DGW38" s="107"/>
      <c r="DGX38" s="107"/>
      <c r="DGY38" s="107"/>
      <c r="DGZ38" s="107"/>
      <c r="DHA38" s="107"/>
      <c r="DHB38" s="107"/>
      <c r="DHC38" s="107"/>
      <c r="DHD38" s="107"/>
      <c r="DHE38" s="107"/>
      <c r="DHF38" s="107"/>
      <c r="DHG38" s="107"/>
      <c r="DHH38" s="107"/>
      <c r="DHI38" s="107"/>
      <c r="DHJ38" s="107"/>
      <c r="DHK38" s="107"/>
      <c r="DHL38" s="107"/>
      <c r="DHM38" s="107"/>
      <c r="DHN38" s="107"/>
      <c r="DHO38" s="107"/>
      <c r="DHP38" s="107"/>
      <c r="DHQ38" s="107"/>
      <c r="DHR38" s="107"/>
      <c r="DHS38" s="107"/>
      <c r="DHT38" s="107"/>
      <c r="DHU38" s="107"/>
      <c r="DHV38" s="107"/>
      <c r="DHW38" s="107"/>
      <c r="DHX38" s="107"/>
      <c r="DHY38" s="107"/>
      <c r="DHZ38" s="107"/>
      <c r="DIA38" s="107"/>
      <c r="DIB38" s="107"/>
      <c r="DIC38" s="107"/>
      <c r="DID38" s="107"/>
      <c r="DIE38" s="107"/>
      <c r="DIF38" s="107"/>
      <c r="DIG38" s="107"/>
      <c r="DIH38" s="107"/>
      <c r="DII38" s="107"/>
      <c r="DIJ38" s="107"/>
      <c r="DIK38" s="107"/>
      <c r="DIL38" s="107"/>
      <c r="DIM38" s="107"/>
      <c r="DIN38" s="107"/>
      <c r="DIO38" s="107"/>
      <c r="DIP38" s="107"/>
      <c r="DIQ38" s="107"/>
      <c r="DIR38" s="107"/>
      <c r="DIS38" s="107"/>
      <c r="DIT38" s="107"/>
      <c r="DIU38" s="107"/>
      <c r="DIV38" s="107"/>
      <c r="DIW38" s="107"/>
      <c r="DIX38" s="107"/>
      <c r="DIY38" s="107"/>
      <c r="DIZ38" s="107"/>
      <c r="DJA38" s="107"/>
      <c r="DJB38" s="107"/>
      <c r="DJC38" s="107"/>
      <c r="DJD38" s="107"/>
      <c r="DJE38" s="107"/>
      <c r="DJF38" s="107"/>
      <c r="DJG38" s="107"/>
      <c r="DJH38" s="107"/>
      <c r="DJI38" s="107"/>
      <c r="DJJ38" s="107"/>
      <c r="DJK38" s="107"/>
      <c r="DJL38" s="107"/>
      <c r="DJM38" s="107"/>
      <c r="DJN38" s="107"/>
      <c r="DJO38" s="107"/>
      <c r="DJP38" s="107"/>
      <c r="DJQ38" s="107"/>
      <c r="DJR38" s="107"/>
      <c r="DJS38" s="107"/>
      <c r="DJT38" s="107"/>
      <c r="DJU38" s="107"/>
      <c r="DJV38" s="107"/>
      <c r="DJW38" s="107"/>
      <c r="DJX38" s="107"/>
      <c r="DJY38" s="107"/>
      <c r="DJZ38" s="107"/>
      <c r="DKA38" s="107"/>
      <c r="DKB38" s="107"/>
      <c r="DKC38" s="107"/>
      <c r="DKD38" s="107"/>
      <c r="DKE38" s="107"/>
      <c r="DKF38" s="107"/>
      <c r="DKG38" s="107"/>
      <c r="DKH38" s="107"/>
      <c r="DKI38" s="107"/>
      <c r="DKJ38" s="107"/>
      <c r="DKK38" s="107"/>
      <c r="DKL38" s="107"/>
      <c r="DKM38" s="107"/>
      <c r="DKN38" s="107"/>
      <c r="DKO38" s="107"/>
      <c r="DKP38" s="107"/>
      <c r="DKQ38" s="107"/>
      <c r="DKR38" s="107"/>
      <c r="DKS38" s="107"/>
      <c r="DKT38" s="107"/>
      <c r="DKU38" s="107"/>
      <c r="DKV38" s="107"/>
      <c r="DKW38" s="107"/>
      <c r="DKX38" s="107"/>
      <c r="DKY38" s="107"/>
      <c r="DKZ38" s="107"/>
      <c r="DLA38" s="107"/>
      <c r="DLB38" s="107"/>
      <c r="DLC38" s="107"/>
      <c r="DLD38" s="107"/>
      <c r="DLE38" s="107"/>
      <c r="DLF38" s="107"/>
      <c r="DLG38" s="107"/>
      <c r="DLH38" s="107"/>
      <c r="DLI38" s="107"/>
      <c r="DLJ38" s="107"/>
      <c r="DLK38" s="107"/>
      <c r="DLL38" s="107"/>
      <c r="DLM38" s="107"/>
      <c r="DLN38" s="107"/>
      <c r="DLO38" s="107"/>
      <c r="DLP38" s="107"/>
      <c r="DLQ38" s="107"/>
      <c r="DLR38" s="107"/>
      <c r="DLS38" s="107"/>
      <c r="DLT38" s="107"/>
      <c r="DLU38" s="107"/>
      <c r="DLV38" s="107"/>
      <c r="DLW38" s="107"/>
      <c r="DLX38" s="107"/>
      <c r="DLY38" s="107"/>
      <c r="DLZ38" s="107"/>
      <c r="DMA38" s="107"/>
      <c r="DMB38" s="107"/>
      <c r="DMC38" s="107"/>
      <c r="DMD38" s="107"/>
      <c r="DME38" s="107"/>
      <c r="DMF38" s="107"/>
      <c r="DMG38" s="107"/>
      <c r="DMH38" s="107"/>
      <c r="DMI38" s="107"/>
      <c r="DMJ38" s="107"/>
      <c r="DMK38" s="107"/>
      <c r="DML38" s="107"/>
      <c r="DMM38" s="107"/>
      <c r="DMN38" s="107"/>
      <c r="DMO38" s="107"/>
      <c r="DMP38" s="107"/>
      <c r="DMQ38" s="107"/>
      <c r="DMR38" s="107"/>
      <c r="DMS38" s="107"/>
      <c r="DMT38" s="107"/>
      <c r="DMU38" s="107"/>
      <c r="DMV38" s="107"/>
      <c r="DMW38" s="107"/>
      <c r="DMX38" s="107"/>
      <c r="DMY38" s="107"/>
      <c r="DMZ38" s="107"/>
      <c r="DNA38" s="107"/>
      <c r="DNB38" s="107"/>
      <c r="DNC38" s="107"/>
      <c r="DND38" s="107"/>
      <c r="DNE38" s="107"/>
      <c r="DNF38" s="107"/>
      <c r="DNG38" s="107"/>
      <c r="DNH38" s="107"/>
      <c r="DNI38" s="107"/>
      <c r="DNJ38" s="107"/>
      <c r="DNK38" s="107"/>
      <c r="DNL38" s="107"/>
      <c r="DNM38" s="107"/>
      <c r="DNN38" s="107"/>
      <c r="DNO38" s="107"/>
      <c r="DNP38" s="107"/>
      <c r="DNQ38" s="107"/>
      <c r="DNR38" s="107"/>
      <c r="DNS38" s="107"/>
      <c r="DNT38" s="107"/>
      <c r="DNU38" s="107"/>
      <c r="DNV38" s="107"/>
      <c r="DNW38" s="107"/>
      <c r="DNX38" s="107"/>
      <c r="DNY38" s="107"/>
      <c r="DNZ38" s="107"/>
      <c r="DOA38" s="107"/>
      <c r="DOB38" s="107"/>
      <c r="DOC38" s="107"/>
      <c r="DOD38" s="107"/>
      <c r="DOE38" s="107"/>
      <c r="DOF38" s="107"/>
      <c r="DOG38" s="107"/>
      <c r="DOH38" s="107"/>
      <c r="DOI38" s="107"/>
      <c r="DOJ38" s="107"/>
      <c r="DOK38" s="107"/>
      <c r="DOL38" s="107"/>
      <c r="DOM38" s="107"/>
      <c r="DON38" s="107"/>
      <c r="DOO38" s="107"/>
      <c r="DOP38" s="107"/>
      <c r="DOQ38" s="107"/>
      <c r="DOR38" s="107"/>
      <c r="DOS38" s="107"/>
      <c r="DOT38" s="107"/>
      <c r="DOU38" s="107"/>
      <c r="DOV38" s="107"/>
      <c r="DOW38" s="107"/>
      <c r="DOX38" s="107"/>
      <c r="DOY38" s="107"/>
      <c r="DOZ38" s="107"/>
      <c r="DPA38" s="107"/>
      <c r="DPB38" s="107"/>
      <c r="DPC38" s="107"/>
      <c r="DPD38" s="107"/>
      <c r="DPE38" s="107"/>
      <c r="DPF38" s="107"/>
      <c r="DPG38" s="107"/>
      <c r="DPH38" s="107"/>
      <c r="DPI38" s="107"/>
      <c r="DPJ38" s="107"/>
      <c r="DPK38" s="107"/>
      <c r="DPL38" s="107"/>
      <c r="DPM38" s="107"/>
      <c r="DPN38" s="107"/>
      <c r="DPO38" s="107"/>
      <c r="DPP38" s="107"/>
      <c r="DPQ38" s="107"/>
      <c r="DPR38" s="107"/>
      <c r="DPS38" s="107"/>
      <c r="DPT38" s="107"/>
      <c r="DPU38" s="107"/>
      <c r="DPV38" s="107"/>
      <c r="DPW38" s="107"/>
      <c r="DPX38" s="107"/>
      <c r="DPY38" s="107"/>
      <c r="DPZ38" s="107"/>
      <c r="DQA38" s="107"/>
      <c r="DQB38" s="107"/>
      <c r="DQC38" s="107"/>
      <c r="DQD38" s="107"/>
      <c r="DQE38" s="107"/>
      <c r="DQF38" s="107"/>
      <c r="DQG38" s="107"/>
      <c r="DQH38" s="107"/>
      <c r="DQI38" s="107"/>
      <c r="DQJ38" s="107"/>
      <c r="DQK38" s="107"/>
      <c r="DQL38" s="107"/>
      <c r="DQM38" s="107"/>
      <c r="DQN38" s="107"/>
      <c r="DQO38" s="107"/>
      <c r="DQP38" s="107"/>
      <c r="DQQ38" s="107"/>
      <c r="DQR38" s="107"/>
      <c r="DQS38" s="107"/>
      <c r="DQT38" s="107"/>
      <c r="DQU38" s="107"/>
      <c r="DQV38" s="107"/>
      <c r="DQW38" s="107"/>
      <c r="DQX38" s="107"/>
      <c r="DQY38" s="107"/>
      <c r="DQZ38" s="107"/>
      <c r="DRA38" s="107"/>
      <c r="DRB38" s="107"/>
      <c r="DRC38" s="107"/>
      <c r="DRD38" s="107"/>
      <c r="DRE38" s="107"/>
      <c r="DRF38" s="107"/>
      <c r="DRG38" s="107"/>
      <c r="DRH38" s="107"/>
      <c r="DRI38" s="107"/>
      <c r="DRJ38" s="107"/>
      <c r="DRK38" s="107"/>
      <c r="DRL38" s="107"/>
      <c r="DRM38" s="107"/>
      <c r="DRN38" s="107"/>
      <c r="DRO38" s="107"/>
      <c r="DRP38" s="107"/>
      <c r="DRQ38" s="107"/>
      <c r="DRR38" s="107"/>
      <c r="DRS38" s="107"/>
      <c r="DRT38" s="107"/>
      <c r="DRU38" s="107"/>
      <c r="DRV38" s="107"/>
      <c r="DRW38" s="107"/>
      <c r="DRX38" s="107"/>
      <c r="DRY38" s="107"/>
      <c r="DRZ38" s="107"/>
      <c r="DSA38" s="107"/>
      <c r="DSB38" s="107"/>
      <c r="DSC38" s="107"/>
      <c r="DSD38" s="107"/>
      <c r="DSE38" s="107"/>
      <c r="DSF38" s="107"/>
      <c r="DSG38" s="107"/>
      <c r="DSH38" s="107"/>
      <c r="DSI38" s="107"/>
      <c r="DSJ38" s="107"/>
      <c r="DSK38" s="107"/>
      <c r="DSL38" s="107"/>
      <c r="DSM38" s="107"/>
      <c r="DSN38" s="107"/>
      <c r="DSO38" s="107"/>
      <c r="DSP38" s="107"/>
      <c r="DSQ38" s="107"/>
      <c r="DSR38" s="107"/>
      <c r="DSS38" s="107"/>
      <c r="DST38" s="107"/>
      <c r="DSU38" s="107"/>
      <c r="DSV38" s="107"/>
      <c r="DSW38" s="107"/>
      <c r="DSX38" s="107"/>
      <c r="DSY38" s="107"/>
      <c r="DSZ38" s="107"/>
      <c r="DTA38" s="107"/>
      <c r="DTB38" s="107"/>
      <c r="DTC38" s="107"/>
      <c r="DTD38" s="107"/>
      <c r="DTE38" s="107"/>
      <c r="DTF38" s="107"/>
      <c r="DTG38" s="107"/>
      <c r="DTH38" s="107"/>
      <c r="DTI38" s="107"/>
      <c r="DTJ38" s="107"/>
      <c r="DTK38" s="107"/>
      <c r="DTL38" s="107"/>
      <c r="DTM38" s="107"/>
      <c r="DTN38" s="107"/>
      <c r="DTO38" s="107"/>
      <c r="DTP38" s="107"/>
      <c r="DTQ38" s="107"/>
      <c r="DTR38" s="107"/>
      <c r="DTS38" s="107"/>
      <c r="DTT38" s="107"/>
      <c r="DTU38" s="107"/>
      <c r="DTV38" s="107"/>
      <c r="DTW38" s="107"/>
      <c r="DTX38" s="107"/>
      <c r="DTY38" s="107"/>
      <c r="DTZ38" s="107"/>
      <c r="DUA38" s="107"/>
      <c r="DUB38" s="107"/>
      <c r="DUC38" s="107"/>
      <c r="DUD38" s="107"/>
      <c r="DUE38" s="107"/>
      <c r="DUF38" s="107"/>
      <c r="DUG38" s="107"/>
      <c r="DUH38" s="107"/>
      <c r="DUI38" s="107"/>
      <c r="DUJ38" s="107"/>
      <c r="DUK38" s="107"/>
      <c r="DUL38" s="107"/>
      <c r="DUM38" s="107"/>
      <c r="DUN38" s="107"/>
      <c r="DUO38" s="107"/>
      <c r="DUP38" s="107"/>
      <c r="DUQ38" s="107"/>
      <c r="DUR38" s="107"/>
      <c r="DUS38" s="107"/>
      <c r="DUT38" s="107"/>
      <c r="DUU38" s="107"/>
      <c r="DUV38" s="107"/>
      <c r="DUW38" s="107"/>
      <c r="DUX38" s="107"/>
      <c r="DUY38" s="107"/>
      <c r="DUZ38" s="107"/>
      <c r="DVA38" s="107"/>
      <c r="DVB38" s="107"/>
      <c r="DVC38" s="107"/>
      <c r="DVD38" s="107"/>
      <c r="DVE38" s="107"/>
      <c r="DVF38" s="107"/>
      <c r="DVG38" s="107"/>
      <c r="DVH38" s="107"/>
      <c r="DVI38" s="107"/>
      <c r="DVJ38" s="107"/>
      <c r="DVK38" s="107"/>
      <c r="DVL38" s="107"/>
      <c r="DVM38" s="107"/>
      <c r="DVN38" s="107"/>
      <c r="DVO38" s="107"/>
      <c r="DVP38" s="107"/>
      <c r="DVQ38" s="107"/>
      <c r="DVR38" s="107"/>
      <c r="DVS38" s="107"/>
      <c r="DVT38" s="107"/>
      <c r="DVU38" s="107"/>
      <c r="DVV38" s="107"/>
      <c r="DVW38" s="107"/>
      <c r="DVX38" s="107"/>
      <c r="DVY38" s="107"/>
      <c r="DVZ38" s="107"/>
      <c r="DWA38" s="107"/>
      <c r="DWB38" s="107"/>
      <c r="DWC38" s="107"/>
      <c r="DWD38" s="107"/>
      <c r="DWE38" s="107"/>
      <c r="DWF38" s="107"/>
      <c r="DWG38" s="107"/>
      <c r="DWH38" s="107"/>
      <c r="DWI38" s="107"/>
      <c r="DWJ38" s="107"/>
      <c r="DWK38" s="107"/>
      <c r="DWL38" s="107"/>
      <c r="DWM38" s="107"/>
      <c r="DWN38" s="107"/>
      <c r="DWO38" s="107"/>
      <c r="DWP38" s="107"/>
      <c r="DWQ38" s="107"/>
      <c r="DWR38" s="107"/>
      <c r="DWS38" s="107"/>
      <c r="DWT38" s="107"/>
      <c r="DWU38" s="107"/>
      <c r="DWV38" s="107"/>
      <c r="DWW38" s="107"/>
      <c r="DWX38" s="107"/>
      <c r="DWY38" s="107"/>
      <c r="DWZ38" s="107"/>
      <c r="DXA38" s="107"/>
      <c r="DXB38" s="107"/>
      <c r="DXC38" s="107"/>
      <c r="DXD38" s="107"/>
      <c r="DXE38" s="107"/>
      <c r="DXF38" s="107"/>
      <c r="DXG38" s="107"/>
      <c r="DXH38" s="107"/>
      <c r="DXI38" s="107"/>
      <c r="DXJ38" s="107"/>
      <c r="DXK38" s="107"/>
      <c r="DXL38" s="107"/>
      <c r="DXM38" s="107"/>
      <c r="DXN38" s="107"/>
      <c r="DXO38" s="107"/>
      <c r="DXP38" s="107"/>
      <c r="DXQ38" s="107"/>
      <c r="DXR38" s="107"/>
      <c r="DXS38" s="107"/>
      <c r="DXT38" s="107"/>
      <c r="DXU38" s="107"/>
      <c r="DXV38" s="107"/>
      <c r="DXW38" s="107"/>
      <c r="DXX38" s="107"/>
      <c r="DXY38" s="107"/>
      <c r="DXZ38" s="107"/>
      <c r="DYA38" s="107"/>
      <c r="DYB38" s="107"/>
      <c r="DYC38" s="107"/>
      <c r="DYD38" s="107"/>
      <c r="DYE38" s="107"/>
      <c r="DYF38" s="107"/>
      <c r="DYG38" s="107"/>
      <c r="DYH38" s="107"/>
      <c r="DYI38" s="107"/>
      <c r="DYJ38" s="107"/>
      <c r="DYK38" s="107"/>
      <c r="DYL38" s="107"/>
      <c r="DYM38" s="107"/>
      <c r="DYN38" s="107"/>
      <c r="DYO38" s="107"/>
      <c r="DYP38" s="107"/>
      <c r="DYQ38" s="107"/>
      <c r="DYR38" s="107"/>
      <c r="DYS38" s="107"/>
      <c r="DYT38" s="107"/>
      <c r="DYU38" s="107"/>
      <c r="DYV38" s="107"/>
      <c r="DYW38" s="107"/>
      <c r="DYX38" s="107"/>
      <c r="DYY38" s="107"/>
      <c r="DYZ38" s="107"/>
      <c r="DZA38" s="107"/>
      <c r="DZB38" s="107"/>
      <c r="DZC38" s="107"/>
      <c r="DZD38" s="107"/>
      <c r="DZE38" s="107"/>
      <c r="DZF38" s="107"/>
      <c r="DZG38" s="107"/>
      <c r="DZH38" s="107"/>
      <c r="DZI38" s="107"/>
      <c r="DZJ38" s="107"/>
      <c r="DZK38" s="107"/>
      <c r="DZL38" s="107"/>
      <c r="DZM38" s="107"/>
      <c r="DZN38" s="107"/>
      <c r="DZO38" s="107"/>
      <c r="DZP38" s="107"/>
      <c r="DZQ38" s="107"/>
      <c r="DZR38" s="107"/>
      <c r="DZS38" s="107"/>
      <c r="DZT38" s="107"/>
      <c r="DZU38" s="107"/>
      <c r="DZV38" s="107"/>
      <c r="DZW38" s="107"/>
      <c r="DZX38" s="107"/>
      <c r="DZY38" s="107"/>
      <c r="DZZ38" s="107"/>
      <c r="EAA38" s="107"/>
      <c r="EAB38" s="107"/>
      <c r="EAC38" s="107"/>
      <c r="EAD38" s="107"/>
      <c r="EAE38" s="107"/>
      <c r="EAF38" s="107"/>
      <c r="EAG38" s="107"/>
      <c r="EAH38" s="107"/>
      <c r="EAI38" s="107"/>
      <c r="EAJ38" s="107"/>
      <c r="EAK38" s="107"/>
      <c r="EAL38" s="107"/>
      <c r="EAM38" s="107"/>
      <c r="EAN38" s="107"/>
      <c r="EAO38" s="107"/>
      <c r="EAP38" s="107"/>
      <c r="EAQ38" s="107"/>
      <c r="EAR38" s="107"/>
      <c r="EAS38" s="107"/>
      <c r="EAT38" s="107"/>
      <c r="EAU38" s="107"/>
      <c r="EAV38" s="107"/>
      <c r="EAW38" s="107"/>
      <c r="EAX38" s="107"/>
      <c r="EAY38" s="107"/>
      <c r="EAZ38" s="107"/>
      <c r="EBA38" s="107"/>
      <c r="EBB38" s="107"/>
      <c r="EBC38" s="107"/>
      <c r="EBD38" s="107"/>
      <c r="EBE38" s="107"/>
      <c r="EBF38" s="107"/>
      <c r="EBG38" s="107"/>
      <c r="EBH38" s="107"/>
      <c r="EBI38" s="107"/>
      <c r="EBJ38" s="107"/>
      <c r="EBK38" s="107"/>
      <c r="EBL38" s="107"/>
      <c r="EBM38" s="107"/>
      <c r="EBN38" s="107"/>
      <c r="EBO38" s="107"/>
      <c r="EBP38" s="107"/>
      <c r="EBQ38" s="107"/>
      <c r="EBR38" s="107"/>
      <c r="EBS38" s="107"/>
      <c r="EBT38" s="107"/>
      <c r="EBU38" s="107"/>
      <c r="EBV38" s="107"/>
      <c r="EBW38" s="107"/>
      <c r="EBX38" s="107"/>
      <c r="EBY38" s="107"/>
      <c r="EBZ38" s="107"/>
      <c r="ECA38" s="107"/>
      <c r="ECB38" s="107"/>
      <c r="ECC38" s="107"/>
      <c r="ECD38" s="107"/>
      <c r="ECE38" s="107"/>
      <c r="ECF38" s="107"/>
      <c r="ECG38" s="107"/>
      <c r="ECH38" s="107"/>
      <c r="ECI38" s="107"/>
      <c r="ECJ38" s="107"/>
      <c r="ECK38" s="107"/>
      <c r="ECL38" s="107"/>
      <c r="ECM38" s="107"/>
      <c r="ECN38" s="107"/>
      <c r="ECO38" s="107"/>
      <c r="ECP38" s="107"/>
      <c r="ECQ38" s="107"/>
      <c r="ECR38" s="107"/>
      <c r="ECS38" s="107"/>
      <c r="ECT38" s="107"/>
      <c r="ECU38" s="107"/>
      <c r="ECV38" s="107"/>
      <c r="ECW38" s="107"/>
      <c r="ECX38" s="107"/>
      <c r="ECY38" s="107"/>
      <c r="ECZ38" s="107"/>
      <c r="EDA38" s="107"/>
      <c r="EDB38" s="107"/>
      <c r="EDC38" s="107"/>
      <c r="EDD38" s="107"/>
      <c r="EDE38" s="107"/>
      <c r="EDF38" s="107"/>
      <c r="EDG38" s="107"/>
      <c r="EDH38" s="107"/>
      <c r="EDI38" s="107"/>
      <c r="EDJ38" s="107"/>
      <c r="EDK38" s="107"/>
      <c r="EDL38" s="107"/>
      <c r="EDM38" s="107"/>
      <c r="EDN38" s="107"/>
      <c r="EDO38" s="107"/>
      <c r="EDP38" s="107"/>
      <c r="EDQ38" s="107"/>
      <c r="EDR38" s="107"/>
      <c r="EDS38" s="107"/>
      <c r="EDT38" s="107"/>
      <c r="EDU38" s="107"/>
      <c r="EDV38" s="107"/>
      <c r="EDW38" s="107"/>
      <c r="EDX38" s="107"/>
      <c r="EDY38" s="107"/>
      <c r="EDZ38" s="107"/>
      <c r="EEA38" s="107"/>
      <c r="EEB38" s="107"/>
      <c r="EEC38" s="107"/>
      <c r="EED38" s="107"/>
      <c r="EEE38" s="107"/>
      <c r="EEF38" s="107"/>
      <c r="EEG38" s="107"/>
      <c r="EEH38" s="107"/>
      <c r="EEI38" s="107"/>
      <c r="EEJ38" s="107"/>
      <c r="EEK38" s="107"/>
      <c r="EEL38" s="107"/>
      <c r="EEM38" s="107"/>
      <c r="EEN38" s="107"/>
      <c r="EEO38" s="107"/>
      <c r="EEP38" s="107"/>
      <c r="EEQ38" s="107"/>
      <c r="EER38" s="107"/>
      <c r="EES38" s="107"/>
      <c r="EET38" s="107"/>
      <c r="EEU38" s="107"/>
      <c r="EEV38" s="107"/>
      <c r="EEW38" s="107"/>
      <c r="EEX38" s="107"/>
      <c r="EEY38" s="107"/>
      <c r="EEZ38" s="107"/>
      <c r="EFA38" s="107"/>
      <c r="EFB38" s="107"/>
      <c r="EFC38" s="107"/>
      <c r="EFD38" s="107"/>
      <c r="EFE38" s="107"/>
      <c r="EFF38" s="107"/>
      <c r="EFG38" s="107"/>
      <c r="EFH38" s="107"/>
      <c r="EFI38" s="107"/>
      <c r="EFJ38" s="107"/>
      <c r="EFK38" s="107"/>
      <c r="EFL38" s="107"/>
      <c r="EFM38" s="107"/>
      <c r="EFN38" s="107"/>
      <c r="EFO38" s="107"/>
      <c r="EFP38" s="107"/>
      <c r="EFQ38" s="107"/>
      <c r="EFR38" s="107"/>
      <c r="EFS38" s="107"/>
      <c r="EFT38" s="107"/>
      <c r="EFU38" s="107"/>
      <c r="EFV38" s="107"/>
      <c r="EFW38" s="107"/>
      <c r="EFX38" s="107"/>
      <c r="EFY38" s="107"/>
      <c r="EFZ38" s="107"/>
      <c r="EGA38" s="107"/>
      <c r="EGB38" s="107"/>
      <c r="EGC38" s="107"/>
      <c r="EGD38" s="107"/>
      <c r="EGE38" s="107"/>
      <c r="EGF38" s="107"/>
      <c r="EGG38" s="107"/>
      <c r="EGH38" s="107"/>
      <c r="EGI38" s="107"/>
      <c r="EGJ38" s="107"/>
      <c r="EGK38" s="107"/>
      <c r="EGL38" s="107"/>
      <c r="EGM38" s="107"/>
      <c r="EGN38" s="107"/>
      <c r="EGO38" s="107"/>
      <c r="EGP38" s="107"/>
      <c r="EGQ38" s="107"/>
      <c r="EGR38" s="107"/>
      <c r="EGS38" s="107"/>
      <c r="EGT38" s="107"/>
      <c r="EGU38" s="107"/>
      <c r="EGV38" s="107"/>
      <c r="EGW38" s="107"/>
      <c r="EGX38" s="107"/>
      <c r="EGY38" s="107"/>
      <c r="EGZ38" s="107"/>
      <c r="EHA38" s="107"/>
      <c r="EHB38" s="107"/>
      <c r="EHC38" s="107"/>
      <c r="EHD38" s="107"/>
      <c r="EHE38" s="107"/>
      <c r="EHF38" s="107"/>
      <c r="EHG38" s="107"/>
      <c r="EHH38" s="107"/>
      <c r="EHI38" s="107"/>
      <c r="EHJ38" s="107"/>
      <c r="EHK38" s="107"/>
      <c r="EHL38" s="107"/>
      <c r="EHM38" s="107"/>
      <c r="EHN38" s="107"/>
      <c r="EHO38" s="107"/>
      <c r="EHP38" s="107"/>
      <c r="EHQ38" s="107"/>
      <c r="EHR38" s="107"/>
      <c r="EHS38" s="107"/>
      <c r="EHT38" s="107"/>
      <c r="EHU38" s="107"/>
      <c r="EHV38" s="107"/>
      <c r="EHW38" s="107"/>
      <c r="EHX38" s="107"/>
      <c r="EHY38" s="107"/>
      <c r="EHZ38" s="107"/>
      <c r="EIA38" s="107"/>
      <c r="EIB38" s="107"/>
      <c r="EIC38" s="107"/>
      <c r="EID38" s="107"/>
      <c r="EIE38" s="107"/>
      <c r="EIF38" s="107"/>
      <c r="EIG38" s="107"/>
      <c r="EIH38" s="107"/>
      <c r="EII38" s="107"/>
      <c r="EIJ38" s="107"/>
      <c r="EIK38" s="107"/>
      <c r="EIL38" s="107"/>
      <c r="EIM38" s="107"/>
      <c r="EIN38" s="107"/>
      <c r="EIO38" s="107"/>
      <c r="EIP38" s="107"/>
      <c r="EIQ38" s="107"/>
      <c r="EIR38" s="107"/>
      <c r="EIS38" s="107"/>
      <c r="EIT38" s="107"/>
      <c r="EIU38" s="107"/>
      <c r="EIV38" s="107"/>
      <c r="EIW38" s="107"/>
      <c r="EIX38" s="107"/>
      <c r="EIY38" s="107"/>
      <c r="EIZ38" s="107"/>
      <c r="EJA38" s="107"/>
      <c r="EJB38" s="107"/>
      <c r="EJC38" s="107"/>
      <c r="EJD38" s="107"/>
      <c r="EJE38" s="107"/>
      <c r="EJF38" s="107"/>
      <c r="EJG38" s="107"/>
      <c r="EJH38" s="107"/>
      <c r="EJI38" s="107"/>
      <c r="EJJ38" s="107"/>
      <c r="EJK38" s="107"/>
      <c r="EJL38" s="107"/>
      <c r="EJM38" s="107"/>
      <c r="EJN38" s="107"/>
      <c r="EJO38" s="107"/>
      <c r="EJP38" s="107"/>
      <c r="EJQ38" s="107"/>
      <c r="EJR38" s="107"/>
      <c r="EJS38" s="107"/>
      <c r="EJT38" s="107"/>
      <c r="EJU38" s="107"/>
      <c r="EJV38" s="107"/>
      <c r="EJW38" s="107"/>
      <c r="EJX38" s="107"/>
      <c r="EJY38" s="107"/>
      <c r="EJZ38" s="107"/>
      <c r="EKA38" s="107"/>
      <c r="EKB38" s="107"/>
      <c r="EKC38" s="107"/>
      <c r="EKD38" s="107"/>
      <c r="EKE38" s="107"/>
      <c r="EKF38" s="107"/>
      <c r="EKG38" s="107"/>
      <c r="EKH38" s="107"/>
      <c r="EKI38" s="107"/>
      <c r="EKJ38" s="107"/>
      <c r="EKK38" s="107"/>
      <c r="EKL38" s="107"/>
      <c r="EKM38" s="107"/>
      <c r="EKN38" s="107"/>
      <c r="EKO38" s="107"/>
      <c r="EKP38" s="107"/>
      <c r="EKQ38" s="107"/>
      <c r="EKR38" s="107"/>
      <c r="EKS38" s="107"/>
      <c r="EKT38" s="107"/>
      <c r="EKU38" s="107"/>
      <c r="EKV38" s="107"/>
      <c r="EKW38" s="107"/>
      <c r="EKX38" s="107"/>
      <c r="EKY38" s="107"/>
      <c r="EKZ38" s="107"/>
      <c r="ELA38" s="107"/>
      <c r="ELB38" s="107"/>
      <c r="ELC38" s="107"/>
      <c r="ELD38" s="107"/>
      <c r="ELE38" s="107"/>
      <c r="ELF38" s="107"/>
      <c r="ELG38" s="107"/>
      <c r="ELH38" s="107"/>
      <c r="ELI38" s="107"/>
      <c r="ELJ38" s="107"/>
      <c r="ELK38" s="107"/>
      <c r="ELL38" s="107"/>
      <c r="ELM38" s="107"/>
      <c r="ELN38" s="107"/>
      <c r="ELO38" s="107"/>
      <c r="ELP38" s="107"/>
      <c r="ELQ38" s="107"/>
      <c r="ELR38" s="107"/>
      <c r="ELS38" s="107"/>
      <c r="ELT38" s="107"/>
      <c r="ELU38" s="107"/>
      <c r="ELV38" s="107"/>
      <c r="ELW38" s="107"/>
      <c r="ELX38" s="107"/>
      <c r="ELY38" s="107"/>
      <c r="ELZ38" s="107"/>
      <c r="EMA38" s="107"/>
      <c r="EMB38" s="107"/>
      <c r="EMC38" s="107"/>
      <c r="EMD38" s="107"/>
      <c r="EME38" s="107"/>
      <c r="EMF38" s="107"/>
      <c r="EMG38" s="107"/>
      <c r="EMH38" s="107"/>
      <c r="EMI38" s="107"/>
      <c r="EMJ38" s="107"/>
      <c r="EMK38" s="107"/>
      <c r="EML38" s="107"/>
      <c r="EMM38" s="107"/>
      <c r="EMN38" s="107"/>
      <c r="EMO38" s="107"/>
      <c r="EMP38" s="107"/>
      <c r="EMQ38" s="107"/>
      <c r="EMR38" s="107"/>
      <c r="EMS38" s="107"/>
      <c r="EMT38" s="107"/>
      <c r="EMU38" s="107"/>
      <c r="EMV38" s="107"/>
      <c r="EMW38" s="107"/>
      <c r="EMX38" s="107"/>
      <c r="EMY38" s="107"/>
      <c r="EMZ38" s="107"/>
      <c r="ENA38" s="107"/>
      <c r="ENB38" s="107"/>
      <c r="ENC38" s="107"/>
      <c r="END38" s="107"/>
      <c r="ENE38" s="107"/>
      <c r="ENF38" s="107"/>
      <c r="ENG38" s="107"/>
      <c r="ENH38" s="107"/>
      <c r="ENI38" s="107"/>
      <c r="ENJ38" s="107"/>
      <c r="ENK38" s="107"/>
      <c r="ENL38" s="107"/>
      <c r="ENM38" s="107"/>
      <c r="ENN38" s="107"/>
      <c r="ENO38" s="107"/>
      <c r="ENP38" s="107"/>
      <c r="ENQ38" s="107"/>
      <c r="ENR38" s="107"/>
      <c r="ENS38" s="107"/>
      <c r="ENT38" s="107"/>
      <c r="ENU38" s="107"/>
      <c r="ENV38" s="107"/>
      <c r="ENW38" s="107"/>
      <c r="ENX38" s="107"/>
      <c r="ENY38" s="107"/>
      <c r="ENZ38" s="107"/>
      <c r="EOA38" s="107"/>
      <c r="EOB38" s="107"/>
      <c r="EOC38" s="107"/>
      <c r="EOD38" s="107"/>
      <c r="EOE38" s="107"/>
      <c r="EOF38" s="107"/>
      <c r="EOG38" s="107"/>
      <c r="EOH38" s="107"/>
      <c r="EOI38" s="107"/>
      <c r="EOJ38" s="107"/>
      <c r="EOK38" s="107"/>
      <c r="EOL38" s="107"/>
      <c r="EOM38" s="107"/>
      <c r="EON38" s="107"/>
      <c r="EOO38" s="107"/>
      <c r="EOP38" s="107"/>
      <c r="EOQ38" s="107"/>
      <c r="EOR38" s="107"/>
      <c r="EOS38" s="107"/>
      <c r="EOT38" s="107"/>
      <c r="EOU38" s="107"/>
      <c r="EOV38" s="107"/>
      <c r="EOW38" s="107"/>
      <c r="EOX38" s="107"/>
      <c r="EOY38" s="107"/>
      <c r="EOZ38" s="107"/>
      <c r="EPA38" s="107"/>
      <c r="EPB38" s="107"/>
      <c r="EPC38" s="107"/>
      <c r="EPD38" s="107"/>
      <c r="EPE38" s="107"/>
      <c r="EPF38" s="107"/>
      <c r="EPG38" s="107"/>
      <c r="EPH38" s="107"/>
      <c r="EPI38" s="107"/>
      <c r="EPJ38" s="107"/>
      <c r="EPK38" s="107"/>
      <c r="EPL38" s="107"/>
      <c r="EPM38" s="107"/>
      <c r="EPN38" s="107"/>
      <c r="EPO38" s="107"/>
      <c r="EPP38" s="107"/>
      <c r="EPQ38" s="107"/>
      <c r="EPR38" s="107"/>
      <c r="EPS38" s="107"/>
      <c r="EPT38" s="107"/>
      <c r="EPU38" s="107"/>
      <c r="EPV38" s="107"/>
      <c r="EPW38" s="107"/>
      <c r="EPX38" s="107"/>
      <c r="EPY38" s="107"/>
      <c r="EPZ38" s="107"/>
      <c r="EQA38" s="107"/>
      <c r="EQB38" s="107"/>
      <c r="EQC38" s="107"/>
      <c r="EQD38" s="107"/>
      <c r="EQE38" s="107"/>
      <c r="EQF38" s="107"/>
      <c r="EQG38" s="107"/>
      <c r="EQH38" s="107"/>
      <c r="EQI38" s="107"/>
      <c r="EQJ38" s="107"/>
      <c r="EQK38" s="107"/>
      <c r="EQL38" s="107"/>
      <c r="EQM38" s="107"/>
      <c r="EQN38" s="107"/>
      <c r="EQO38" s="107"/>
      <c r="EQP38" s="107"/>
      <c r="EQQ38" s="107"/>
      <c r="EQR38" s="107"/>
      <c r="EQS38" s="107"/>
      <c r="EQT38" s="107"/>
      <c r="EQU38" s="107"/>
      <c r="EQV38" s="107"/>
      <c r="EQW38" s="107"/>
      <c r="EQX38" s="107"/>
      <c r="EQY38" s="107"/>
      <c r="EQZ38" s="107"/>
      <c r="ERA38" s="107"/>
      <c r="ERB38" s="107"/>
      <c r="ERC38" s="107"/>
      <c r="ERD38" s="107"/>
      <c r="ERE38" s="107"/>
      <c r="ERF38" s="107"/>
      <c r="ERG38" s="107"/>
      <c r="ERH38" s="107"/>
      <c r="ERI38" s="107"/>
      <c r="ERJ38" s="107"/>
      <c r="ERK38" s="107"/>
      <c r="ERL38" s="107"/>
      <c r="ERM38" s="107"/>
      <c r="ERN38" s="107"/>
      <c r="ERO38" s="107"/>
      <c r="ERP38" s="107"/>
      <c r="ERQ38" s="107"/>
      <c r="ERR38" s="107"/>
      <c r="ERS38" s="107"/>
      <c r="ERT38" s="107"/>
      <c r="ERU38" s="107"/>
      <c r="ERV38" s="107"/>
      <c r="ERW38" s="107"/>
      <c r="ERX38" s="107"/>
      <c r="ERY38" s="107"/>
      <c r="ERZ38" s="107"/>
      <c r="ESA38" s="107"/>
      <c r="ESB38" s="107"/>
      <c r="ESC38" s="107"/>
      <c r="ESD38" s="107"/>
      <c r="ESE38" s="107"/>
      <c r="ESF38" s="107"/>
      <c r="ESG38" s="107"/>
      <c r="ESH38" s="107"/>
      <c r="ESI38" s="107"/>
      <c r="ESJ38" s="107"/>
      <c r="ESK38" s="107"/>
      <c r="ESL38" s="107"/>
      <c r="ESM38" s="107"/>
      <c r="ESN38" s="107"/>
      <c r="ESO38" s="107"/>
      <c r="ESP38" s="107"/>
      <c r="ESQ38" s="107"/>
      <c r="ESR38" s="107"/>
      <c r="ESS38" s="107"/>
      <c r="EST38" s="107"/>
      <c r="ESU38" s="107"/>
      <c r="ESV38" s="107"/>
      <c r="ESW38" s="107"/>
      <c r="ESX38" s="107"/>
      <c r="ESY38" s="107"/>
      <c r="ESZ38" s="107"/>
      <c r="ETA38" s="107"/>
      <c r="ETB38" s="107"/>
      <c r="ETC38" s="107"/>
      <c r="ETD38" s="107"/>
      <c r="ETE38" s="107"/>
      <c r="ETF38" s="107"/>
      <c r="ETG38" s="107"/>
      <c r="ETH38" s="107"/>
      <c r="ETI38" s="107"/>
      <c r="ETJ38" s="107"/>
      <c r="ETK38" s="107"/>
      <c r="ETL38" s="107"/>
      <c r="ETM38" s="107"/>
      <c r="ETN38" s="107"/>
      <c r="ETO38" s="107"/>
      <c r="ETP38" s="107"/>
      <c r="ETQ38" s="107"/>
      <c r="ETR38" s="107"/>
      <c r="ETS38" s="107"/>
      <c r="ETT38" s="107"/>
      <c r="ETU38" s="107"/>
      <c r="ETV38" s="107"/>
      <c r="ETW38" s="107"/>
      <c r="ETX38" s="107"/>
      <c r="ETY38" s="107"/>
      <c r="ETZ38" s="107"/>
      <c r="EUA38" s="107"/>
      <c r="EUB38" s="107"/>
      <c r="EUC38" s="107"/>
      <c r="EUD38" s="107"/>
      <c r="EUE38" s="107"/>
      <c r="EUF38" s="107"/>
      <c r="EUG38" s="107"/>
      <c r="EUH38" s="107"/>
      <c r="EUI38" s="107"/>
      <c r="EUJ38" s="107"/>
      <c r="EUK38" s="107"/>
      <c r="EUL38" s="107"/>
      <c r="EUM38" s="107"/>
      <c r="EUN38" s="107"/>
      <c r="EUO38" s="107"/>
      <c r="EUP38" s="107"/>
      <c r="EUQ38" s="107"/>
      <c r="EUR38" s="107"/>
      <c r="EUS38" s="107"/>
      <c r="EUT38" s="107"/>
      <c r="EUU38" s="107"/>
      <c r="EUV38" s="107"/>
      <c r="EUW38" s="107"/>
      <c r="EUX38" s="107"/>
      <c r="EUY38" s="107"/>
      <c r="EUZ38" s="107"/>
      <c r="EVA38" s="107"/>
      <c r="EVB38" s="107"/>
      <c r="EVC38" s="107"/>
      <c r="EVD38" s="107"/>
      <c r="EVE38" s="107"/>
      <c r="EVF38" s="107"/>
      <c r="EVG38" s="107"/>
      <c r="EVH38" s="107"/>
      <c r="EVI38" s="107"/>
      <c r="EVJ38" s="107"/>
      <c r="EVK38" s="107"/>
      <c r="EVL38" s="107"/>
      <c r="EVM38" s="107"/>
      <c r="EVN38" s="107"/>
      <c r="EVO38" s="107"/>
      <c r="EVP38" s="107"/>
      <c r="EVQ38" s="107"/>
      <c r="EVR38" s="107"/>
      <c r="EVS38" s="107"/>
      <c r="EVT38" s="107"/>
      <c r="EVU38" s="107"/>
      <c r="EVV38" s="107"/>
      <c r="EVW38" s="107"/>
      <c r="EVX38" s="107"/>
      <c r="EVY38" s="107"/>
      <c r="EVZ38" s="107"/>
      <c r="EWA38" s="107"/>
      <c r="EWB38" s="107"/>
      <c r="EWC38" s="107"/>
      <c r="EWD38" s="107"/>
      <c r="EWE38" s="107"/>
      <c r="EWF38" s="107"/>
      <c r="EWG38" s="107"/>
      <c r="EWH38" s="107"/>
      <c r="EWI38" s="107"/>
      <c r="EWJ38" s="107"/>
      <c r="EWK38" s="107"/>
      <c r="EWL38" s="107"/>
      <c r="EWM38" s="107"/>
      <c r="EWN38" s="107"/>
      <c r="EWO38" s="107"/>
      <c r="EWP38" s="107"/>
      <c r="EWQ38" s="107"/>
      <c r="EWR38" s="107"/>
      <c r="EWS38" s="107"/>
      <c r="EWT38" s="107"/>
      <c r="EWU38" s="107"/>
      <c r="EWV38" s="107"/>
      <c r="EWW38" s="107"/>
      <c r="EWX38" s="107"/>
      <c r="EWY38" s="107"/>
      <c r="EWZ38" s="107"/>
      <c r="EXA38" s="107"/>
      <c r="EXB38" s="107"/>
      <c r="EXC38" s="107"/>
      <c r="EXD38" s="107"/>
      <c r="EXE38" s="107"/>
      <c r="EXF38" s="107"/>
      <c r="EXG38" s="107"/>
      <c r="EXH38" s="107"/>
      <c r="EXI38" s="107"/>
      <c r="EXJ38" s="107"/>
      <c r="EXK38" s="107"/>
      <c r="EXL38" s="107"/>
      <c r="EXM38" s="107"/>
      <c r="EXN38" s="107"/>
      <c r="EXO38" s="107"/>
      <c r="EXP38" s="107"/>
      <c r="EXQ38" s="107"/>
      <c r="EXR38" s="107"/>
      <c r="EXS38" s="107"/>
      <c r="EXT38" s="107"/>
      <c r="EXU38" s="107"/>
      <c r="EXV38" s="107"/>
      <c r="EXW38" s="107"/>
      <c r="EXX38" s="107"/>
      <c r="EXY38" s="107"/>
      <c r="EXZ38" s="107"/>
      <c r="EYA38" s="107"/>
      <c r="EYB38" s="107"/>
      <c r="EYC38" s="107"/>
      <c r="EYD38" s="107"/>
      <c r="EYE38" s="107"/>
      <c r="EYF38" s="107"/>
      <c r="EYG38" s="107"/>
      <c r="EYH38" s="107"/>
      <c r="EYI38" s="107"/>
      <c r="EYJ38" s="107"/>
      <c r="EYK38" s="107"/>
      <c r="EYL38" s="107"/>
      <c r="EYM38" s="107"/>
      <c r="EYN38" s="107"/>
      <c r="EYO38" s="107"/>
      <c r="EYP38" s="107"/>
      <c r="EYQ38" s="107"/>
      <c r="EYR38" s="107"/>
      <c r="EYS38" s="107"/>
      <c r="EYT38" s="107"/>
      <c r="EYU38" s="107"/>
      <c r="EYV38" s="107"/>
      <c r="EYW38" s="107"/>
      <c r="EYX38" s="107"/>
      <c r="EYY38" s="107"/>
      <c r="EYZ38" s="107"/>
      <c r="EZA38" s="107"/>
      <c r="EZB38" s="107"/>
      <c r="EZC38" s="107"/>
      <c r="EZD38" s="107"/>
      <c r="EZE38" s="107"/>
      <c r="EZF38" s="107"/>
      <c r="EZG38" s="107"/>
      <c r="EZH38" s="107"/>
      <c r="EZI38" s="107"/>
      <c r="EZJ38" s="107"/>
      <c r="EZK38" s="107"/>
      <c r="EZL38" s="107"/>
      <c r="EZM38" s="107"/>
      <c r="EZN38" s="107"/>
      <c r="EZO38" s="107"/>
      <c r="EZP38" s="107"/>
      <c r="EZQ38" s="107"/>
      <c r="EZR38" s="107"/>
      <c r="EZS38" s="107"/>
      <c r="EZT38" s="107"/>
      <c r="EZU38" s="107"/>
      <c r="EZV38" s="107"/>
      <c r="EZW38" s="107"/>
      <c r="EZX38" s="107"/>
      <c r="EZY38" s="107"/>
      <c r="EZZ38" s="107"/>
      <c r="FAA38" s="107"/>
      <c r="FAB38" s="107"/>
      <c r="FAC38" s="107"/>
      <c r="FAD38" s="107"/>
      <c r="FAE38" s="107"/>
      <c r="FAF38" s="107"/>
      <c r="FAG38" s="107"/>
      <c r="FAH38" s="107"/>
      <c r="FAI38" s="107"/>
      <c r="FAJ38" s="107"/>
      <c r="FAK38" s="107"/>
      <c r="FAL38" s="107"/>
      <c r="FAM38" s="107"/>
      <c r="FAN38" s="107"/>
      <c r="FAO38" s="107"/>
      <c r="FAP38" s="107"/>
      <c r="FAQ38" s="107"/>
      <c r="FAR38" s="107"/>
      <c r="FAS38" s="107"/>
      <c r="FAT38" s="107"/>
      <c r="FAU38" s="107"/>
      <c r="FAV38" s="107"/>
      <c r="FAW38" s="107"/>
      <c r="FAX38" s="107"/>
      <c r="FAY38" s="107"/>
      <c r="FAZ38" s="107"/>
      <c r="FBA38" s="107"/>
      <c r="FBB38" s="107"/>
      <c r="FBC38" s="107"/>
      <c r="FBD38" s="107"/>
      <c r="FBE38" s="107"/>
      <c r="FBF38" s="107"/>
      <c r="FBG38" s="107"/>
      <c r="FBH38" s="107"/>
      <c r="FBI38" s="107"/>
      <c r="FBJ38" s="107"/>
      <c r="FBK38" s="107"/>
      <c r="FBL38" s="107"/>
      <c r="FBM38" s="107"/>
      <c r="FBN38" s="107"/>
      <c r="FBO38" s="107"/>
      <c r="FBP38" s="107"/>
      <c r="FBQ38" s="107"/>
      <c r="FBR38" s="107"/>
      <c r="FBS38" s="107"/>
      <c r="FBT38" s="107"/>
      <c r="FBU38" s="107"/>
      <c r="FBV38" s="107"/>
      <c r="FBW38" s="107"/>
      <c r="FBX38" s="107"/>
      <c r="FBY38" s="107"/>
      <c r="FBZ38" s="107"/>
      <c r="FCA38" s="107"/>
      <c r="FCB38" s="107"/>
      <c r="FCC38" s="107"/>
      <c r="FCD38" s="107"/>
      <c r="FCE38" s="107"/>
      <c r="FCF38" s="107"/>
      <c r="FCG38" s="107"/>
      <c r="FCH38" s="107"/>
      <c r="FCI38" s="107"/>
      <c r="FCJ38" s="107"/>
      <c r="FCK38" s="107"/>
      <c r="FCL38" s="107"/>
      <c r="FCM38" s="107"/>
      <c r="FCN38" s="107"/>
      <c r="FCO38" s="107"/>
      <c r="FCP38" s="107"/>
      <c r="FCQ38" s="107"/>
      <c r="FCR38" s="107"/>
      <c r="FCS38" s="107"/>
      <c r="FCT38" s="107"/>
      <c r="FCU38" s="107"/>
      <c r="FCV38" s="107"/>
      <c r="FCW38" s="107"/>
      <c r="FCX38" s="107"/>
      <c r="FCY38" s="107"/>
      <c r="FCZ38" s="107"/>
      <c r="FDA38" s="107"/>
      <c r="FDB38" s="107"/>
      <c r="FDC38" s="107"/>
      <c r="FDD38" s="107"/>
      <c r="FDE38" s="107"/>
      <c r="FDF38" s="107"/>
      <c r="FDG38" s="107"/>
      <c r="FDH38" s="107"/>
      <c r="FDI38" s="107"/>
      <c r="FDJ38" s="107"/>
      <c r="FDK38" s="107"/>
      <c r="FDL38" s="107"/>
      <c r="FDM38" s="107"/>
      <c r="FDN38" s="107"/>
      <c r="FDO38" s="107"/>
      <c r="FDP38" s="107"/>
      <c r="FDQ38" s="107"/>
      <c r="FDR38" s="107"/>
      <c r="FDS38" s="107"/>
      <c r="FDT38" s="107"/>
      <c r="FDU38" s="107"/>
      <c r="FDV38" s="107"/>
      <c r="FDW38" s="107"/>
      <c r="FDX38" s="107"/>
      <c r="FDY38" s="107"/>
      <c r="FDZ38" s="107"/>
      <c r="FEA38" s="107"/>
      <c r="FEB38" s="107"/>
      <c r="FEC38" s="107"/>
      <c r="FED38" s="107"/>
      <c r="FEE38" s="107"/>
      <c r="FEF38" s="107"/>
      <c r="FEG38" s="107"/>
      <c r="FEH38" s="107"/>
      <c r="FEI38" s="107"/>
      <c r="FEJ38" s="107"/>
      <c r="FEK38" s="107"/>
      <c r="FEL38" s="107"/>
      <c r="FEM38" s="107"/>
      <c r="FEN38" s="107"/>
      <c r="FEO38" s="107"/>
      <c r="FEP38" s="107"/>
      <c r="FEQ38" s="107"/>
      <c r="FER38" s="107"/>
      <c r="FES38" s="107"/>
      <c r="FET38" s="107"/>
      <c r="FEU38" s="107"/>
      <c r="FEV38" s="107"/>
      <c r="FEW38" s="107"/>
      <c r="FEX38" s="107"/>
      <c r="FEY38" s="107"/>
      <c r="FEZ38" s="107"/>
      <c r="FFA38" s="107"/>
      <c r="FFB38" s="107"/>
      <c r="FFC38" s="107"/>
      <c r="FFD38" s="107"/>
      <c r="FFE38" s="107"/>
      <c r="FFF38" s="107"/>
      <c r="FFG38" s="107"/>
      <c r="FFH38" s="107"/>
      <c r="FFI38" s="107"/>
      <c r="FFJ38" s="107"/>
      <c r="FFK38" s="107"/>
      <c r="FFL38" s="107"/>
      <c r="FFM38" s="107"/>
      <c r="FFN38" s="107"/>
      <c r="FFO38" s="107"/>
      <c r="FFP38" s="107"/>
      <c r="FFQ38" s="107"/>
      <c r="FFR38" s="107"/>
      <c r="FFS38" s="107"/>
      <c r="FFT38" s="107"/>
      <c r="FFU38" s="107"/>
      <c r="FFV38" s="107"/>
      <c r="FFW38" s="107"/>
      <c r="FFX38" s="107"/>
      <c r="FFY38" s="107"/>
      <c r="FFZ38" s="107"/>
      <c r="FGA38" s="107"/>
      <c r="FGB38" s="107"/>
      <c r="FGC38" s="107"/>
      <c r="FGD38" s="107"/>
      <c r="FGE38" s="107"/>
      <c r="FGF38" s="107"/>
      <c r="FGG38" s="107"/>
      <c r="FGH38" s="107"/>
      <c r="FGI38" s="107"/>
      <c r="FGJ38" s="107"/>
      <c r="FGK38" s="107"/>
      <c r="FGL38" s="107"/>
      <c r="FGM38" s="107"/>
      <c r="FGN38" s="107"/>
      <c r="FGO38" s="107"/>
      <c r="FGP38" s="107"/>
      <c r="FGQ38" s="107"/>
      <c r="FGR38" s="107"/>
      <c r="FGS38" s="107"/>
      <c r="FGT38" s="107"/>
      <c r="FGU38" s="107"/>
      <c r="FGV38" s="107"/>
      <c r="FGW38" s="107"/>
      <c r="FGX38" s="107"/>
      <c r="FGY38" s="107"/>
      <c r="FGZ38" s="107"/>
      <c r="FHA38" s="107"/>
      <c r="FHB38" s="107"/>
      <c r="FHC38" s="107"/>
      <c r="FHD38" s="107"/>
      <c r="FHE38" s="107"/>
      <c r="FHF38" s="107"/>
      <c r="FHG38" s="107"/>
      <c r="FHH38" s="107"/>
      <c r="FHI38" s="107"/>
      <c r="FHJ38" s="107"/>
      <c r="FHK38" s="107"/>
      <c r="FHL38" s="107"/>
      <c r="FHM38" s="107"/>
      <c r="FHN38" s="107"/>
      <c r="FHO38" s="107"/>
      <c r="FHP38" s="107"/>
      <c r="FHQ38" s="107"/>
      <c r="FHR38" s="107"/>
      <c r="FHS38" s="107"/>
      <c r="FHT38" s="107"/>
      <c r="FHU38" s="107"/>
      <c r="FHV38" s="107"/>
      <c r="FHW38" s="107"/>
      <c r="FHX38" s="107"/>
      <c r="FHY38" s="107"/>
      <c r="FHZ38" s="107"/>
      <c r="FIA38" s="107"/>
      <c r="FIB38" s="107"/>
      <c r="FIC38" s="107"/>
      <c r="FID38" s="107"/>
      <c r="FIE38" s="107"/>
      <c r="FIF38" s="107"/>
      <c r="FIG38" s="107"/>
      <c r="FIH38" s="107"/>
      <c r="FII38" s="107"/>
      <c r="FIJ38" s="107"/>
      <c r="FIK38" s="107"/>
      <c r="FIL38" s="107"/>
      <c r="FIM38" s="107"/>
      <c r="FIN38" s="107"/>
      <c r="FIO38" s="107"/>
      <c r="FIP38" s="107"/>
      <c r="FIQ38" s="107"/>
      <c r="FIR38" s="107"/>
      <c r="FIS38" s="107"/>
      <c r="FIT38" s="107"/>
      <c r="FIU38" s="107"/>
      <c r="FIV38" s="107"/>
      <c r="FIW38" s="107"/>
      <c r="FIX38" s="107"/>
      <c r="FIY38" s="107"/>
      <c r="FIZ38" s="107"/>
      <c r="FJA38" s="107"/>
      <c r="FJB38" s="107"/>
      <c r="FJC38" s="107"/>
      <c r="FJD38" s="107"/>
      <c r="FJE38" s="107"/>
      <c r="FJF38" s="107"/>
      <c r="FJG38" s="107"/>
      <c r="FJH38" s="107"/>
      <c r="FJI38" s="107"/>
      <c r="FJJ38" s="107"/>
      <c r="FJK38" s="107"/>
      <c r="FJL38" s="107"/>
      <c r="FJM38" s="107"/>
      <c r="FJN38" s="107"/>
      <c r="FJO38" s="107"/>
      <c r="FJP38" s="107"/>
      <c r="FJQ38" s="107"/>
      <c r="FJR38" s="107"/>
      <c r="FJS38" s="107"/>
      <c r="FJT38" s="107"/>
      <c r="FJU38" s="107"/>
      <c r="FJV38" s="107"/>
      <c r="FJW38" s="107"/>
      <c r="FJX38" s="107"/>
      <c r="FJY38" s="107"/>
      <c r="FJZ38" s="107"/>
      <c r="FKA38" s="107"/>
      <c r="FKB38" s="107"/>
      <c r="FKC38" s="107"/>
      <c r="FKD38" s="107"/>
      <c r="FKE38" s="107"/>
      <c r="FKF38" s="107"/>
      <c r="FKG38" s="107"/>
      <c r="FKH38" s="107"/>
      <c r="FKI38" s="107"/>
      <c r="FKJ38" s="107"/>
      <c r="FKK38" s="107"/>
      <c r="FKL38" s="107"/>
      <c r="FKM38" s="107"/>
      <c r="FKN38" s="107"/>
      <c r="FKO38" s="107"/>
      <c r="FKP38" s="107"/>
      <c r="FKQ38" s="107"/>
      <c r="FKR38" s="107"/>
      <c r="FKS38" s="107"/>
      <c r="FKT38" s="107"/>
      <c r="FKU38" s="107"/>
      <c r="FKV38" s="107"/>
      <c r="FKW38" s="107"/>
      <c r="FKX38" s="107"/>
      <c r="FKY38" s="107"/>
      <c r="FKZ38" s="107"/>
      <c r="FLA38" s="107"/>
      <c r="FLB38" s="107"/>
      <c r="FLC38" s="107"/>
      <c r="FLD38" s="107"/>
      <c r="FLE38" s="107"/>
      <c r="FLF38" s="107"/>
      <c r="FLG38" s="107"/>
      <c r="FLH38" s="107"/>
      <c r="FLI38" s="107"/>
      <c r="FLJ38" s="107"/>
      <c r="FLK38" s="107"/>
      <c r="FLL38" s="107"/>
      <c r="FLM38" s="107"/>
      <c r="FLN38" s="107"/>
      <c r="FLO38" s="107"/>
      <c r="FLP38" s="107"/>
      <c r="FLQ38" s="107"/>
      <c r="FLR38" s="107"/>
      <c r="FLS38" s="107"/>
      <c r="FLT38" s="107"/>
      <c r="FLU38" s="107"/>
      <c r="FLV38" s="107"/>
      <c r="FLW38" s="107"/>
      <c r="FLX38" s="107"/>
      <c r="FLY38" s="107"/>
      <c r="FLZ38" s="107"/>
      <c r="FMA38" s="107"/>
      <c r="FMB38" s="107"/>
      <c r="FMC38" s="107"/>
      <c r="FMD38" s="107"/>
      <c r="FME38" s="107"/>
      <c r="FMF38" s="107"/>
      <c r="FMG38" s="107"/>
      <c r="FMH38" s="107"/>
      <c r="FMI38" s="107"/>
      <c r="FMJ38" s="107"/>
      <c r="FMK38" s="107"/>
      <c r="FML38" s="107"/>
      <c r="FMM38" s="107"/>
      <c r="FMN38" s="107"/>
      <c r="FMO38" s="107"/>
      <c r="FMP38" s="107"/>
      <c r="FMQ38" s="107"/>
      <c r="FMR38" s="107"/>
      <c r="FMS38" s="107"/>
      <c r="FMT38" s="107"/>
      <c r="FMU38" s="107"/>
      <c r="FMV38" s="107"/>
      <c r="FMW38" s="107"/>
      <c r="FMX38" s="107"/>
      <c r="FMY38" s="107"/>
      <c r="FMZ38" s="107"/>
      <c r="FNA38" s="107"/>
      <c r="FNB38" s="107"/>
      <c r="FNC38" s="107"/>
      <c r="FND38" s="107"/>
      <c r="FNE38" s="107"/>
      <c r="FNF38" s="107"/>
      <c r="FNG38" s="107"/>
      <c r="FNH38" s="107"/>
      <c r="FNI38" s="107"/>
      <c r="FNJ38" s="107"/>
      <c r="FNK38" s="107"/>
      <c r="FNL38" s="107"/>
      <c r="FNM38" s="107"/>
      <c r="FNN38" s="107"/>
      <c r="FNO38" s="107"/>
      <c r="FNP38" s="107"/>
      <c r="FNQ38" s="107"/>
      <c r="FNR38" s="107"/>
      <c r="FNS38" s="107"/>
      <c r="FNT38" s="107"/>
      <c r="FNU38" s="107"/>
      <c r="FNV38" s="107"/>
      <c r="FNW38" s="107"/>
      <c r="FNX38" s="107"/>
      <c r="FNY38" s="107"/>
      <c r="FNZ38" s="107"/>
      <c r="FOA38" s="107"/>
      <c r="FOB38" s="107"/>
      <c r="FOC38" s="107"/>
      <c r="FOD38" s="107"/>
      <c r="FOE38" s="107"/>
      <c r="FOF38" s="107"/>
      <c r="FOG38" s="107"/>
      <c r="FOH38" s="107"/>
      <c r="FOI38" s="107"/>
      <c r="FOJ38" s="107"/>
      <c r="FOK38" s="107"/>
      <c r="FOL38" s="107"/>
      <c r="FOM38" s="107"/>
      <c r="FON38" s="107"/>
      <c r="FOO38" s="107"/>
      <c r="FOP38" s="107"/>
      <c r="FOQ38" s="107"/>
      <c r="FOR38" s="107"/>
      <c r="FOS38" s="107"/>
      <c r="FOT38" s="107"/>
      <c r="FOU38" s="107"/>
      <c r="FOV38" s="107"/>
      <c r="FOW38" s="107"/>
      <c r="FOX38" s="107"/>
      <c r="FOY38" s="107"/>
      <c r="FOZ38" s="107"/>
      <c r="FPA38" s="107"/>
      <c r="FPB38" s="107"/>
      <c r="FPC38" s="107"/>
      <c r="FPD38" s="107"/>
      <c r="FPE38" s="107"/>
      <c r="FPF38" s="107"/>
      <c r="FPG38" s="107"/>
      <c r="FPH38" s="107"/>
      <c r="FPI38" s="107"/>
      <c r="FPJ38" s="107"/>
      <c r="FPK38" s="107"/>
      <c r="FPL38" s="107"/>
      <c r="FPM38" s="107"/>
      <c r="FPN38" s="107"/>
      <c r="FPO38" s="107"/>
      <c r="FPP38" s="107"/>
      <c r="FPQ38" s="107"/>
      <c r="FPR38" s="107"/>
      <c r="FPS38" s="107"/>
      <c r="FPT38" s="107"/>
      <c r="FPU38" s="107"/>
      <c r="FPV38" s="107"/>
      <c r="FPW38" s="107"/>
      <c r="FPX38" s="107"/>
      <c r="FPY38" s="107"/>
      <c r="FPZ38" s="107"/>
      <c r="FQA38" s="107"/>
      <c r="FQB38" s="107"/>
      <c r="FQC38" s="107"/>
      <c r="FQD38" s="107"/>
      <c r="FQE38" s="107"/>
      <c r="FQF38" s="107"/>
      <c r="FQG38" s="107"/>
      <c r="FQH38" s="107"/>
      <c r="FQI38" s="107"/>
      <c r="FQJ38" s="107"/>
      <c r="FQK38" s="107"/>
      <c r="FQL38" s="107"/>
      <c r="FQM38" s="107"/>
      <c r="FQN38" s="107"/>
      <c r="FQO38" s="107"/>
      <c r="FQP38" s="107"/>
      <c r="FQQ38" s="107"/>
      <c r="FQR38" s="107"/>
      <c r="FQS38" s="107"/>
      <c r="FQT38" s="107"/>
      <c r="FQU38" s="107"/>
      <c r="FQV38" s="107"/>
      <c r="FQW38" s="107"/>
      <c r="FQX38" s="107"/>
      <c r="FQY38" s="107"/>
      <c r="FQZ38" s="107"/>
      <c r="FRA38" s="107"/>
      <c r="FRB38" s="107"/>
      <c r="FRC38" s="107"/>
      <c r="FRD38" s="107"/>
      <c r="FRE38" s="107"/>
      <c r="FRF38" s="107"/>
      <c r="FRG38" s="107"/>
      <c r="FRH38" s="107"/>
      <c r="FRI38" s="107"/>
      <c r="FRJ38" s="107"/>
      <c r="FRK38" s="107"/>
      <c r="FRL38" s="107"/>
      <c r="FRM38" s="107"/>
      <c r="FRN38" s="107"/>
      <c r="FRO38" s="107"/>
      <c r="FRP38" s="107"/>
      <c r="FRQ38" s="107"/>
      <c r="FRR38" s="107"/>
      <c r="FRS38" s="107"/>
      <c r="FRT38" s="107"/>
      <c r="FRU38" s="107"/>
      <c r="FRV38" s="107"/>
      <c r="FRW38" s="107"/>
      <c r="FRX38" s="107"/>
      <c r="FRY38" s="107"/>
      <c r="FRZ38" s="107"/>
      <c r="FSA38" s="107"/>
      <c r="FSB38" s="107"/>
      <c r="FSC38" s="107"/>
      <c r="FSD38" s="107"/>
      <c r="FSE38" s="107"/>
      <c r="FSF38" s="107"/>
      <c r="FSG38" s="107"/>
      <c r="FSH38" s="107"/>
      <c r="FSI38" s="107"/>
      <c r="FSJ38" s="107"/>
      <c r="FSK38" s="107"/>
      <c r="FSL38" s="107"/>
      <c r="FSM38" s="107"/>
      <c r="FSN38" s="107"/>
      <c r="FSO38" s="107"/>
      <c r="FSP38" s="107"/>
      <c r="FSQ38" s="107"/>
      <c r="FSR38" s="107"/>
      <c r="FSS38" s="107"/>
      <c r="FST38" s="107"/>
      <c r="FSU38" s="107"/>
      <c r="FSV38" s="107"/>
      <c r="FSW38" s="107"/>
      <c r="FSX38" s="107"/>
      <c r="FSY38" s="107"/>
      <c r="FSZ38" s="107"/>
      <c r="FTA38" s="107"/>
      <c r="FTB38" s="107"/>
      <c r="FTC38" s="107"/>
      <c r="FTD38" s="107"/>
      <c r="FTE38" s="107"/>
      <c r="FTF38" s="107"/>
      <c r="FTG38" s="107"/>
      <c r="FTH38" s="107"/>
      <c r="FTI38" s="107"/>
      <c r="FTJ38" s="107"/>
      <c r="FTK38" s="107"/>
      <c r="FTL38" s="107"/>
      <c r="FTM38" s="107"/>
      <c r="FTN38" s="107"/>
      <c r="FTO38" s="107"/>
      <c r="FTP38" s="107"/>
      <c r="FTQ38" s="107"/>
      <c r="FTR38" s="107"/>
      <c r="FTS38" s="107"/>
      <c r="FTT38" s="107"/>
      <c r="FTU38" s="107"/>
      <c r="FTV38" s="107"/>
      <c r="FTW38" s="107"/>
      <c r="FTX38" s="107"/>
      <c r="FTY38" s="107"/>
      <c r="FTZ38" s="107"/>
      <c r="FUA38" s="107"/>
      <c r="FUB38" s="107"/>
      <c r="FUC38" s="107"/>
      <c r="FUD38" s="107"/>
      <c r="FUE38" s="107"/>
      <c r="FUF38" s="107"/>
      <c r="FUG38" s="107"/>
      <c r="FUH38" s="107"/>
      <c r="FUI38" s="107"/>
      <c r="FUJ38" s="107"/>
      <c r="FUK38" s="107"/>
      <c r="FUL38" s="107"/>
      <c r="FUM38" s="107"/>
      <c r="FUN38" s="107"/>
      <c r="FUO38" s="107"/>
      <c r="FUP38" s="107"/>
      <c r="FUQ38" s="107"/>
      <c r="FUR38" s="107"/>
      <c r="FUS38" s="107"/>
      <c r="FUT38" s="107"/>
      <c r="FUU38" s="107"/>
      <c r="FUV38" s="107"/>
      <c r="FUW38" s="107"/>
      <c r="FUX38" s="107"/>
      <c r="FUY38" s="107"/>
      <c r="FUZ38" s="107"/>
      <c r="FVA38" s="107"/>
      <c r="FVB38" s="107"/>
      <c r="FVC38" s="107"/>
      <c r="FVD38" s="107"/>
      <c r="FVE38" s="107"/>
      <c r="FVF38" s="107"/>
      <c r="FVG38" s="107"/>
      <c r="FVH38" s="107"/>
      <c r="FVI38" s="107"/>
      <c r="FVJ38" s="107"/>
      <c r="FVK38" s="107"/>
      <c r="FVL38" s="107"/>
      <c r="FVM38" s="107"/>
      <c r="FVN38" s="107"/>
      <c r="FVO38" s="107"/>
      <c r="FVP38" s="107"/>
      <c r="FVQ38" s="107"/>
      <c r="FVR38" s="107"/>
      <c r="FVS38" s="107"/>
      <c r="FVT38" s="107"/>
      <c r="FVU38" s="107"/>
      <c r="FVV38" s="107"/>
      <c r="FVW38" s="107"/>
      <c r="FVX38" s="107"/>
      <c r="FVY38" s="107"/>
      <c r="FVZ38" s="107"/>
      <c r="FWA38" s="107"/>
      <c r="FWB38" s="107"/>
      <c r="FWC38" s="107"/>
      <c r="FWD38" s="107"/>
      <c r="FWE38" s="107"/>
      <c r="FWF38" s="107"/>
      <c r="FWG38" s="107"/>
      <c r="FWH38" s="107"/>
      <c r="FWI38" s="107"/>
      <c r="FWJ38" s="107"/>
      <c r="FWK38" s="107"/>
      <c r="FWL38" s="107"/>
      <c r="FWM38" s="107"/>
      <c r="FWN38" s="107"/>
      <c r="FWO38" s="107"/>
      <c r="FWP38" s="107"/>
      <c r="FWQ38" s="107"/>
      <c r="FWR38" s="107"/>
      <c r="FWS38" s="107"/>
      <c r="FWT38" s="107"/>
      <c r="FWU38" s="107"/>
      <c r="FWV38" s="107"/>
      <c r="FWW38" s="107"/>
      <c r="FWX38" s="107"/>
      <c r="FWY38" s="107"/>
      <c r="FWZ38" s="107"/>
      <c r="FXA38" s="107"/>
      <c r="FXB38" s="107"/>
      <c r="FXC38" s="107"/>
      <c r="FXD38" s="107"/>
      <c r="FXE38" s="107"/>
      <c r="FXF38" s="107"/>
      <c r="FXG38" s="107"/>
      <c r="FXH38" s="107"/>
      <c r="FXI38" s="107"/>
      <c r="FXJ38" s="107"/>
      <c r="FXK38" s="107"/>
      <c r="FXL38" s="107"/>
      <c r="FXM38" s="107"/>
      <c r="FXN38" s="107"/>
      <c r="FXO38" s="107"/>
      <c r="FXP38" s="107"/>
      <c r="FXQ38" s="107"/>
      <c r="FXR38" s="107"/>
      <c r="FXS38" s="107"/>
      <c r="FXT38" s="107"/>
      <c r="FXU38" s="107"/>
      <c r="FXV38" s="107"/>
      <c r="FXW38" s="107"/>
      <c r="FXX38" s="107"/>
      <c r="FXY38" s="107"/>
      <c r="FXZ38" s="107"/>
      <c r="FYA38" s="107"/>
      <c r="FYB38" s="107"/>
      <c r="FYC38" s="107"/>
      <c r="FYD38" s="107"/>
      <c r="FYE38" s="107"/>
      <c r="FYF38" s="107"/>
      <c r="FYG38" s="107"/>
      <c r="FYH38" s="107"/>
      <c r="FYI38" s="107"/>
      <c r="FYJ38" s="107"/>
      <c r="FYK38" s="107"/>
      <c r="FYL38" s="107"/>
      <c r="FYM38" s="107"/>
      <c r="FYN38" s="107"/>
      <c r="FYO38" s="107"/>
      <c r="FYP38" s="107"/>
      <c r="FYQ38" s="107"/>
      <c r="FYR38" s="107"/>
      <c r="FYS38" s="107"/>
      <c r="FYT38" s="107"/>
      <c r="FYU38" s="107"/>
      <c r="FYV38" s="107"/>
      <c r="FYW38" s="107"/>
      <c r="FYX38" s="107"/>
      <c r="FYY38" s="107"/>
      <c r="FYZ38" s="107"/>
      <c r="FZA38" s="107"/>
      <c r="FZB38" s="107"/>
      <c r="FZC38" s="107"/>
      <c r="FZD38" s="107"/>
      <c r="FZE38" s="107"/>
      <c r="FZF38" s="107"/>
      <c r="FZG38" s="107"/>
      <c r="FZH38" s="107"/>
      <c r="FZI38" s="107"/>
      <c r="FZJ38" s="107"/>
      <c r="FZK38" s="107"/>
      <c r="FZL38" s="107"/>
      <c r="FZM38" s="107"/>
      <c r="FZN38" s="107"/>
      <c r="FZO38" s="107"/>
      <c r="FZP38" s="107"/>
      <c r="FZQ38" s="107"/>
      <c r="FZR38" s="107"/>
      <c r="FZS38" s="107"/>
      <c r="FZT38" s="107"/>
      <c r="FZU38" s="107"/>
      <c r="FZV38" s="107"/>
      <c r="FZW38" s="107"/>
      <c r="FZX38" s="107"/>
      <c r="FZY38" s="107"/>
      <c r="FZZ38" s="107"/>
      <c r="GAA38" s="107"/>
      <c r="GAB38" s="107"/>
      <c r="GAC38" s="107"/>
      <c r="GAD38" s="107"/>
      <c r="GAE38" s="107"/>
      <c r="GAF38" s="107"/>
      <c r="GAG38" s="107"/>
      <c r="GAH38" s="107"/>
      <c r="GAI38" s="107"/>
      <c r="GAJ38" s="107"/>
      <c r="GAK38" s="107"/>
      <c r="GAL38" s="107"/>
      <c r="GAM38" s="107"/>
      <c r="GAN38" s="107"/>
      <c r="GAO38" s="107"/>
      <c r="GAP38" s="107"/>
      <c r="GAQ38" s="107"/>
      <c r="GAR38" s="107"/>
      <c r="GAS38" s="107"/>
      <c r="GAT38" s="107"/>
      <c r="GAU38" s="107"/>
      <c r="GAV38" s="107"/>
      <c r="GAW38" s="107"/>
      <c r="GAX38" s="107"/>
      <c r="GAY38" s="107"/>
      <c r="GAZ38" s="107"/>
      <c r="GBA38" s="107"/>
      <c r="GBB38" s="107"/>
      <c r="GBC38" s="107"/>
      <c r="GBD38" s="107"/>
      <c r="GBE38" s="107"/>
      <c r="GBF38" s="107"/>
      <c r="GBG38" s="107"/>
      <c r="GBH38" s="107"/>
      <c r="GBI38" s="107"/>
      <c r="GBJ38" s="107"/>
      <c r="GBK38" s="107"/>
      <c r="GBL38" s="107"/>
      <c r="GBM38" s="107"/>
      <c r="GBN38" s="107"/>
      <c r="GBO38" s="107"/>
      <c r="GBP38" s="107"/>
      <c r="GBQ38" s="107"/>
      <c r="GBR38" s="107"/>
      <c r="GBS38" s="107"/>
      <c r="GBT38" s="107"/>
      <c r="GBU38" s="107"/>
      <c r="GBV38" s="107"/>
      <c r="GBW38" s="107"/>
      <c r="GBX38" s="107"/>
      <c r="GBY38" s="107"/>
      <c r="GBZ38" s="107"/>
      <c r="GCA38" s="107"/>
      <c r="GCB38" s="107"/>
      <c r="GCC38" s="107"/>
      <c r="GCD38" s="107"/>
      <c r="GCE38" s="107"/>
      <c r="GCF38" s="107"/>
      <c r="GCG38" s="107"/>
      <c r="GCH38" s="107"/>
      <c r="GCI38" s="107"/>
      <c r="GCJ38" s="107"/>
      <c r="GCK38" s="107"/>
      <c r="GCL38" s="107"/>
      <c r="GCM38" s="107"/>
      <c r="GCN38" s="107"/>
      <c r="GCO38" s="107"/>
      <c r="GCP38" s="107"/>
      <c r="GCQ38" s="107"/>
      <c r="GCR38" s="107"/>
      <c r="GCS38" s="107"/>
      <c r="GCT38" s="107"/>
      <c r="GCU38" s="107"/>
      <c r="GCV38" s="107"/>
      <c r="GCW38" s="107"/>
      <c r="GCX38" s="107"/>
      <c r="GCY38" s="107"/>
      <c r="GCZ38" s="107"/>
      <c r="GDA38" s="107"/>
      <c r="GDB38" s="107"/>
      <c r="GDC38" s="107"/>
      <c r="GDD38" s="107"/>
      <c r="GDE38" s="107"/>
      <c r="GDF38" s="107"/>
      <c r="GDG38" s="107"/>
      <c r="GDH38" s="107"/>
      <c r="GDI38" s="107"/>
      <c r="GDJ38" s="107"/>
      <c r="GDK38" s="107"/>
      <c r="GDL38" s="107"/>
      <c r="GDM38" s="107"/>
      <c r="GDN38" s="107"/>
      <c r="GDO38" s="107"/>
      <c r="GDP38" s="107"/>
      <c r="GDQ38" s="107"/>
      <c r="GDR38" s="107"/>
      <c r="GDS38" s="107"/>
      <c r="GDT38" s="107"/>
      <c r="GDU38" s="107"/>
      <c r="GDV38" s="107"/>
      <c r="GDW38" s="107"/>
      <c r="GDX38" s="107"/>
      <c r="GDY38" s="107"/>
      <c r="GDZ38" s="107"/>
      <c r="GEA38" s="107"/>
      <c r="GEB38" s="107"/>
      <c r="GEC38" s="107"/>
      <c r="GED38" s="107"/>
      <c r="GEE38" s="107"/>
      <c r="GEF38" s="107"/>
      <c r="GEG38" s="107"/>
      <c r="GEH38" s="107"/>
      <c r="GEI38" s="107"/>
      <c r="GEJ38" s="107"/>
      <c r="GEK38" s="107"/>
      <c r="GEL38" s="107"/>
      <c r="GEM38" s="107"/>
      <c r="GEN38" s="107"/>
      <c r="GEO38" s="107"/>
      <c r="GEP38" s="107"/>
      <c r="GEQ38" s="107"/>
      <c r="GER38" s="107"/>
      <c r="GES38" s="107"/>
      <c r="GET38" s="107"/>
      <c r="GEU38" s="107"/>
      <c r="GEV38" s="107"/>
      <c r="GEW38" s="107"/>
      <c r="GEX38" s="107"/>
      <c r="GEY38" s="107"/>
      <c r="GEZ38" s="107"/>
      <c r="GFA38" s="107"/>
      <c r="GFB38" s="107"/>
      <c r="GFC38" s="107"/>
      <c r="GFD38" s="107"/>
      <c r="GFE38" s="107"/>
      <c r="GFF38" s="107"/>
      <c r="GFG38" s="107"/>
      <c r="GFH38" s="107"/>
      <c r="GFI38" s="107"/>
      <c r="GFJ38" s="107"/>
      <c r="GFK38" s="107"/>
      <c r="GFL38" s="107"/>
      <c r="GFM38" s="107"/>
      <c r="GFN38" s="107"/>
      <c r="GFO38" s="107"/>
      <c r="GFP38" s="107"/>
      <c r="GFQ38" s="107"/>
      <c r="GFR38" s="107"/>
      <c r="GFS38" s="107"/>
      <c r="GFT38" s="107"/>
      <c r="GFU38" s="107"/>
      <c r="GFV38" s="107"/>
      <c r="GFW38" s="107"/>
      <c r="GFX38" s="107"/>
      <c r="GFY38" s="107"/>
      <c r="GFZ38" s="107"/>
      <c r="GGA38" s="107"/>
      <c r="GGB38" s="107"/>
      <c r="GGC38" s="107"/>
      <c r="GGD38" s="107"/>
      <c r="GGE38" s="107"/>
      <c r="GGF38" s="107"/>
      <c r="GGG38" s="107"/>
      <c r="GGH38" s="107"/>
      <c r="GGI38" s="107"/>
      <c r="GGJ38" s="107"/>
      <c r="GGK38" s="107"/>
      <c r="GGL38" s="107"/>
      <c r="GGM38" s="107"/>
      <c r="GGN38" s="107"/>
      <c r="GGO38" s="107"/>
      <c r="GGP38" s="107"/>
      <c r="GGQ38" s="107"/>
      <c r="GGR38" s="107"/>
      <c r="GGS38" s="107"/>
      <c r="GGT38" s="107"/>
      <c r="GGU38" s="107"/>
      <c r="GGV38" s="107"/>
      <c r="GGW38" s="107"/>
      <c r="GGX38" s="107"/>
      <c r="GGY38" s="107"/>
      <c r="GGZ38" s="107"/>
      <c r="GHA38" s="107"/>
      <c r="GHB38" s="107"/>
      <c r="GHC38" s="107"/>
      <c r="GHD38" s="107"/>
      <c r="GHE38" s="107"/>
      <c r="GHF38" s="107"/>
      <c r="GHG38" s="107"/>
      <c r="GHH38" s="107"/>
      <c r="GHI38" s="107"/>
      <c r="GHJ38" s="107"/>
      <c r="GHK38" s="107"/>
      <c r="GHL38" s="107"/>
      <c r="GHM38" s="107"/>
      <c r="GHN38" s="107"/>
      <c r="GHO38" s="107"/>
      <c r="GHP38" s="107"/>
      <c r="GHQ38" s="107"/>
      <c r="GHR38" s="107"/>
      <c r="GHS38" s="107"/>
      <c r="GHT38" s="107"/>
      <c r="GHU38" s="107"/>
      <c r="GHV38" s="107"/>
      <c r="GHW38" s="107"/>
      <c r="GHX38" s="107"/>
      <c r="GHY38" s="107"/>
      <c r="GHZ38" s="107"/>
      <c r="GIA38" s="107"/>
      <c r="GIB38" s="107"/>
      <c r="GIC38" s="107"/>
      <c r="GID38" s="107"/>
      <c r="GIE38" s="107"/>
      <c r="GIF38" s="107"/>
      <c r="GIG38" s="107"/>
      <c r="GIH38" s="107"/>
      <c r="GII38" s="107"/>
      <c r="GIJ38" s="107"/>
      <c r="GIK38" s="107"/>
      <c r="GIL38" s="107"/>
      <c r="GIM38" s="107"/>
      <c r="GIN38" s="107"/>
      <c r="GIO38" s="107"/>
      <c r="GIP38" s="107"/>
      <c r="GIQ38" s="107"/>
      <c r="GIR38" s="107"/>
      <c r="GIS38" s="107"/>
      <c r="GIT38" s="107"/>
      <c r="GIU38" s="107"/>
      <c r="GIV38" s="107"/>
      <c r="GIW38" s="107"/>
      <c r="GIX38" s="107"/>
      <c r="GIY38" s="107"/>
      <c r="GIZ38" s="107"/>
      <c r="GJA38" s="107"/>
      <c r="GJB38" s="107"/>
      <c r="GJC38" s="107"/>
      <c r="GJD38" s="107"/>
      <c r="GJE38" s="107"/>
      <c r="GJF38" s="107"/>
      <c r="GJG38" s="107"/>
      <c r="GJH38" s="107"/>
      <c r="GJI38" s="107"/>
      <c r="GJJ38" s="107"/>
      <c r="GJK38" s="107"/>
      <c r="GJL38" s="107"/>
      <c r="GJM38" s="107"/>
      <c r="GJN38" s="107"/>
      <c r="GJO38" s="107"/>
      <c r="GJP38" s="107"/>
      <c r="GJQ38" s="107"/>
      <c r="GJR38" s="107"/>
      <c r="GJS38" s="107"/>
      <c r="GJT38" s="107"/>
      <c r="GJU38" s="107"/>
      <c r="GJV38" s="107"/>
      <c r="GJW38" s="107"/>
      <c r="GJX38" s="107"/>
      <c r="GJY38" s="107"/>
      <c r="GJZ38" s="107"/>
      <c r="GKA38" s="107"/>
      <c r="GKB38" s="107"/>
      <c r="GKC38" s="107"/>
      <c r="GKD38" s="107"/>
      <c r="GKE38" s="107"/>
      <c r="GKF38" s="107"/>
      <c r="GKG38" s="107"/>
      <c r="GKH38" s="107"/>
      <c r="GKI38" s="107"/>
      <c r="GKJ38" s="107"/>
      <c r="GKK38" s="107"/>
      <c r="GKL38" s="107"/>
      <c r="GKM38" s="107"/>
      <c r="GKN38" s="107"/>
      <c r="GKO38" s="107"/>
      <c r="GKP38" s="107"/>
      <c r="GKQ38" s="107"/>
      <c r="GKR38" s="107"/>
      <c r="GKS38" s="107"/>
      <c r="GKT38" s="107"/>
      <c r="GKU38" s="107"/>
      <c r="GKV38" s="107"/>
      <c r="GKW38" s="107"/>
      <c r="GKX38" s="107"/>
      <c r="GKY38" s="107"/>
      <c r="GKZ38" s="107"/>
      <c r="GLA38" s="107"/>
      <c r="GLB38" s="107"/>
      <c r="GLC38" s="107"/>
      <c r="GLD38" s="107"/>
      <c r="GLE38" s="107"/>
      <c r="GLF38" s="107"/>
      <c r="GLG38" s="107"/>
      <c r="GLH38" s="107"/>
      <c r="GLI38" s="107"/>
      <c r="GLJ38" s="107"/>
      <c r="GLK38" s="107"/>
      <c r="GLL38" s="107"/>
      <c r="GLM38" s="107"/>
      <c r="GLN38" s="107"/>
      <c r="GLO38" s="107"/>
      <c r="GLP38" s="107"/>
      <c r="GLQ38" s="107"/>
      <c r="GLR38" s="107"/>
      <c r="GLS38" s="107"/>
      <c r="GLT38" s="107"/>
      <c r="GLU38" s="107"/>
      <c r="GLV38" s="107"/>
      <c r="GLW38" s="107"/>
      <c r="GLX38" s="107"/>
      <c r="GLY38" s="107"/>
      <c r="GLZ38" s="107"/>
      <c r="GMA38" s="107"/>
      <c r="GMB38" s="107"/>
      <c r="GMC38" s="107"/>
      <c r="GMD38" s="107"/>
      <c r="GME38" s="107"/>
      <c r="GMF38" s="107"/>
      <c r="GMG38" s="107"/>
      <c r="GMH38" s="107"/>
      <c r="GMI38" s="107"/>
      <c r="GMJ38" s="107"/>
      <c r="GMK38" s="107"/>
      <c r="GML38" s="107"/>
      <c r="GMM38" s="107"/>
      <c r="GMN38" s="107"/>
      <c r="GMO38" s="107"/>
      <c r="GMP38" s="107"/>
      <c r="GMQ38" s="107"/>
      <c r="GMR38" s="107"/>
      <c r="GMS38" s="107"/>
      <c r="GMT38" s="107"/>
      <c r="GMU38" s="107"/>
      <c r="GMV38" s="107"/>
      <c r="GMW38" s="107"/>
      <c r="GMX38" s="107"/>
      <c r="GMY38" s="107"/>
      <c r="GMZ38" s="107"/>
      <c r="GNA38" s="107"/>
      <c r="GNB38" s="107"/>
      <c r="GNC38" s="107"/>
      <c r="GND38" s="107"/>
      <c r="GNE38" s="107"/>
      <c r="GNF38" s="107"/>
      <c r="GNG38" s="107"/>
      <c r="GNH38" s="107"/>
      <c r="GNI38" s="107"/>
      <c r="GNJ38" s="107"/>
      <c r="GNK38" s="107"/>
      <c r="GNL38" s="107"/>
      <c r="GNM38" s="107"/>
      <c r="GNN38" s="107"/>
      <c r="GNO38" s="107"/>
      <c r="GNP38" s="107"/>
      <c r="GNQ38" s="107"/>
      <c r="GNR38" s="107"/>
      <c r="GNS38" s="107"/>
      <c r="GNT38" s="107"/>
      <c r="GNU38" s="107"/>
      <c r="GNV38" s="107"/>
      <c r="GNW38" s="107"/>
      <c r="GNX38" s="107"/>
      <c r="GNY38" s="107"/>
      <c r="GNZ38" s="107"/>
      <c r="GOA38" s="107"/>
      <c r="GOB38" s="107"/>
      <c r="GOC38" s="107"/>
      <c r="GOD38" s="107"/>
      <c r="GOE38" s="107"/>
      <c r="GOF38" s="107"/>
      <c r="GOG38" s="107"/>
      <c r="GOH38" s="107"/>
      <c r="GOI38" s="107"/>
      <c r="GOJ38" s="107"/>
      <c r="GOK38" s="107"/>
      <c r="GOL38" s="107"/>
      <c r="GOM38" s="107"/>
      <c r="GON38" s="107"/>
      <c r="GOO38" s="107"/>
      <c r="GOP38" s="107"/>
      <c r="GOQ38" s="107"/>
      <c r="GOR38" s="107"/>
      <c r="GOS38" s="107"/>
      <c r="GOT38" s="107"/>
      <c r="GOU38" s="107"/>
      <c r="GOV38" s="107"/>
      <c r="GOW38" s="107"/>
      <c r="GOX38" s="107"/>
      <c r="GOY38" s="107"/>
      <c r="GOZ38" s="107"/>
      <c r="GPA38" s="107"/>
      <c r="GPB38" s="107"/>
      <c r="GPC38" s="107"/>
      <c r="GPD38" s="107"/>
      <c r="GPE38" s="107"/>
      <c r="GPF38" s="107"/>
      <c r="GPG38" s="107"/>
      <c r="GPH38" s="107"/>
      <c r="GPI38" s="107"/>
      <c r="GPJ38" s="107"/>
      <c r="GPK38" s="107"/>
      <c r="GPL38" s="107"/>
      <c r="GPM38" s="107"/>
      <c r="GPN38" s="107"/>
      <c r="GPO38" s="107"/>
      <c r="GPP38" s="107"/>
      <c r="GPQ38" s="107"/>
      <c r="GPR38" s="107"/>
      <c r="GPS38" s="107"/>
      <c r="GPT38" s="107"/>
      <c r="GPU38" s="107"/>
      <c r="GPV38" s="107"/>
      <c r="GPW38" s="107"/>
      <c r="GPX38" s="107"/>
      <c r="GPY38" s="107"/>
      <c r="GPZ38" s="107"/>
      <c r="GQA38" s="107"/>
      <c r="GQB38" s="107"/>
      <c r="GQC38" s="107"/>
      <c r="GQD38" s="107"/>
      <c r="GQE38" s="107"/>
      <c r="GQF38" s="107"/>
      <c r="GQG38" s="107"/>
      <c r="GQH38" s="107"/>
      <c r="GQI38" s="107"/>
      <c r="GQJ38" s="107"/>
      <c r="GQK38" s="107"/>
      <c r="GQL38" s="107"/>
      <c r="GQM38" s="107"/>
      <c r="GQN38" s="107"/>
      <c r="GQO38" s="107"/>
      <c r="GQP38" s="107"/>
      <c r="GQQ38" s="107"/>
      <c r="GQR38" s="107"/>
      <c r="GQS38" s="107"/>
      <c r="GQT38" s="107"/>
      <c r="GQU38" s="107"/>
      <c r="GQV38" s="107"/>
      <c r="GQW38" s="107"/>
      <c r="GQX38" s="107"/>
      <c r="GQY38" s="107"/>
      <c r="GQZ38" s="107"/>
      <c r="GRA38" s="107"/>
      <c r="GRB38" s="107"/>
      <c r="GRC38" s="107"/>
      <c r="GRD38" s="107"/>
      <c r="GRE38" s="107"/>
      <c r="GRF38" s="107"/>
      <c r="GRG38" s="107"/>
      <c r="GRH38" s="107"/>
      <c r="GRI38" s="107"/>
      <c r="GRJ38" s="107"/>
      <c r="GRK38" s="107"/>
      <c r="GRL38" s="107"/>
      <c r="GRM38" s="107"/>
      <c r="GRN38" s="107"/>
      <c r="GRO38" s="107"/>
      <c r="GRP38" s="107"/>
      <c r="GRQ38" s="107"/>
      <c r="GRR38" s="107"/>
      <c r="GRS38" s="107"/>
      <c r="GRT38" s="107"/>
      <c r="GRU38" s="107"/>
      <c r="GRV38" s="107"/>
      <c r="GRW38" s="107"/>
      <c r="GRX38" s="107"/>
      <c r="GRY38" s="107"/>
      <c r="GRZ38" s="107"/>
      <c r="GSA38" s="107"/>
      <c r="GSB38" s="107"/>
      <c r="GSC38" s="107"/>
      <c r="GSD38" s="107"/>
      <c r="GSE38" s="107"/>
      <c r="GSF38" s="107"/>
      <c r="GSG38" s="107"/>
      <c r="GSH38" s="107"/>
      <c r="GSI38" s="107"/>
      <c r="GSJ38" s="107"/>
      <c r="GSK38" s="107"/>
      <c r="GSL38" s="107"/>
      <c r="GSM38" s="107"/>
      <c r="GSN38" s="107"/>
      <c r="GSO38" s="107"/>
      <c r="GSP38" s="107"/>
      <c r="GSQ38" s="107"/>
      <c r="GSR38" s="107"/>
      <c r="GSS38" s="107"/>
      <c r="GST38" s="107"/>
      <c r="GSU38" s="107"/>
      <c r="GSV38" s="107"/>
      <c r="GSW38" s="107"/>
      <c r="GSX38" s="107"/>
      <c r="GSY38" s="107"/>
      <c r="GSZ38" s="107"/>
      <c r="GTA38" s="107"/>
      <c r="GTB38" s="107"/>
      <c r="GTC38" s="107"/>
      <c r="GTD38" s="107"/>
      <c r="GTE38" s="107"/>
      <c r="GTF38" s="107"/>
      <c r="GTG38" s="107"/>
      <c r="GTH38" s="107"/>
      <c r="GTI38" s="107"/>
      <c r="GTJ38" s="107"/>
      <c r="GTK38" s="107"/>
      <c r="GTL38" s="107"/>
      <c r="GTM38" s="107"/>
      <c r="GTN38" s="107"/>
      <c r="GTO38" s="107"/>
      <c r="GTP38" s="107"/>
      <c r="GTQ38" s="107"/>
      <c r="GTR38" s="107"/>
      <c r="GTS38" s="107"/>
      <c r="GTT38" s="107"/>
      <c r="GTU38" s="107"/>
      <c r="GTV38" s="107"/>
      <c r="GTW38" s="107"/>
      <c r="GTX38" s="107"/>
      <c r="GTY38" s="107"/>
      <c r="GTZ38" s="107"/>
      <c r="GUA38" s="107"/>
      <c r="GUB38" s="107"/>
      <c r="GUC38" s="107"/>
      <c r="GUD38" s="107"/>
      <c r="GUE38" s="107"/>
      <c r="GUF38" s="107"/>
      <c r="GUG38" s="107"/>
      <c r="GUH38" s="107"/>
      <c r="GUI38" s="107"/>
      <c r="GUJ38" s="107"/>
      <c r="GUK38" s="107"/>
      <c r="GUL38" s="107"/>
      <c r="GUM38" s="107"/>
      <c r="GUN38" s="107"/>
      <c r="GUO38" s="107"/>
      <c r="GUP38" s="107"/>
      <c r="GUQ38" s="107"/>
      <c r="GUR38" s="107"/>
      <c r="GUS38" s="107"/>
      <c r="GUT38" s="107"/>
      <c r="GUU38" s="107"/>
      <c r="GUV38" s="107"/>
      <c r="GUW38" s="107"/>
      <c r="GUX38" s="107"/>
      <c r="GUY38" s="107"/>
      <c r="GUZ38" s="107"/>
      <c r="GVA38" s="107"/>
      <c r="GVB38" s="107"/>
      <c r="GVC38" s="107"/>
      <c r="GVD38" s="107"/>
      <c r="GVE38" s="107"/>
      <c r="GVF38" s="107"/>
      <c r="GVG38" s="107"/>
      <c r="GVH38" s="107"/>
      <c r="GVI38" s="107"/>
      <c r="GVJ38" s="107"/>
      <c r="GVK38" s="107"/>
      <c r="GVL38" s="107"/>
      <c r="GVM38" s="107"/>
      <c r="GVN38" s="107"/>
      <c r="GVO38" s="107"/>
      <c r="GVP38" s="107"/>
      <c r="GVQ38" s="107"/>
      <c r="GVR38" s="107"/>
      <c r="GVS38" s="107"/>
      <c r="GVT38" s="107"/>
      <c r="GVU38" s="107"/>
      <c r="GVV38" s="107"/>
      <c r="GVW38" s="107"/>
      <c r="GVX38" s="107"/>
      <c r="GVY38" s="107"/>
      <c r="GVZ38" s="107"/>
      <c r="GWA38" s="107"/>
      <c r="GWB38" s="107"/>
      <c r="GWC38" s="107"/>
      <c r="GWD38" s="107"/>
      <c r="GWE38" s="107"/>
      <c r="GWF38" s="107"/>
      <c r="GWG38" s="107"/>
      <c r="GWH38" s="107"/>
      <c r="GWI38" s="107"/>
      <c r="GWJ38" s="107"/>
      <c r="GWK38" s="107"/>
      <c r="GWL38" s="107"/>
      <c r="GWM38" s="107"/>
      <c r="GWN38" s="107"/>
      <c r="GWO38" s="107"/>
      <c r="GWP38" s="107"/>
      <c r="GWQ38" s="107"/>
      <c r="GWR38" s="107"/>
      <c r="GWS38" s="107"/>
      <c r="GWT38" s="107"/>
      <c r="GWU38" s="107"/>
      <c r="GWV38" s="107"/>
      <c r="GWW38" s="107"/>
      <c r="GWX38" s="107"/>
      <c r="GWY38" s="107"/>
      <c r="GWZ38" s="107"/>
      <c r="GXA38" s="107"/>
      <c r="GXB38" s="107"/>
      <c r="GXC38" s="107"/>
      <c r="GXD38" s="107"/>
      <c r="GXE38" s="107"/>
      <c r="GXF38" s="107"/>
      <c r="GXG38" s="107"/>
      <c r="GXH38" s="107"/>
      <c r="GXI38" s="107"/>
      <c r="GXJ38" s="107"/>
      <c r="GXK38" s="107"/>
      <c r="GXL38" s="107"/>
      <c r="GXM38" s="107"/>
      <c r="GXN38" s="107"/>
      <c r="GXO38" s="107"/>
      <c r="GXP38" s="107"/>
      <c r="GXQ38" s="107"/>
      <c r="GXR38" s="107"/>
      <c r="GXS38" s="107"/>
      <c r="GXT38" s="107"/>
      <c r="GXU38" s="107"/>
      <c r="GXV38" s="107"/>
      <c r="GXW38" s="107"/>
      <c r="GXX38" s="107"/>
      <c r="GXY38" s="107"/>
      <c r="GXZ38" s="107"/>
      <c r="GYA38" s="107"/>
      <c r="GYB38" s="107"/>
      <c r="GYC38" s="107"/>
      <c r="GYD38" s="107"/>
      <c r="GYE38" s="107"/>
      <c r="GYF38" s="107"/>
      <c r="GYG38" s="107"/>
      <c r="GYH38" s="107"/>
      <c r="GYI38" s="107"/>
      <c r="GYJ38" s="107"/>
      <c r="GYK38" s="107"/>
      <c r="GYL38" s="107"/>
      <c r="GYM38" s="107"/>
      <c r="GYN38" s="107"/>
      <c r="GYO38" s="107"/>
      <c r="GYP38" s="107"/>
      <c r="GYQ38" s="107"/>
      <c r="GYR38" s="107"/>
      <c r="GYS38" s="107"/>
      <c r="GYT38" s="107"/>
      <c r="GYU38" s="107"/>
      <c r="GYV38" s="107"/>
      <c r="GYW38" s="107"/>
      <c r="GYX38" s="107"/>
      <c r="GYY38" s="107"/>
      <c r="GYZ38" s="107"/>
      <c r="GZA38" s="107"/>
      <c r="GZB38" s="107"/>
      <c r="GZC38" s="107"/>
      <c r="GZD38" s="107"/>
      <c r="GZE38" s="107"/>
      <c r="GZF38" s="107"/>
      <c r="GZG38" s="107"/>
      <c r="GZH38" s="107"/>
      <c r="GZI38" s="107"/>
      <c r="GZJ38" s="107"/>
      <c r="GZK38" s="107"/>
      <c r="GZL38" s="107"/>
      <c r="GZM38" s="107"/>
      <c r="GZN38" s="107"/>
      <c r="GZO38" s="107"/>
      <c r="GZP38" s="107"/>
      <c r="GZQ38" s="107"/>
      <c r="GZR38" s="107"/>
      <c r="GZS38" s="107"/>
      <c r="GZT38" s="107"/>
      <c r="GZU38" s="107"/>
      <c r="GZV38" s="107"/>
      <c r="GZW38" s="107"/>
      <c r="GZX38" s="107"/>
      <c r="GZY38" s="107"/>
      <c r="GZZ38" s="107"/>
      <c r="HAA38" s="107"/>
      <c r="HAB38" s="107"/>
      <c r="HAC38" s="107"/>
      <c r="HAD38" s="107"/>
      <c r="HAE38" s="107"/>
      <c r="HAF38" s="107"/>
      <c r="HAG38" s="107"/>
      <c r="HAH38" s="107"/>
      <c r="HAI38" s="107"/>
      <c r="HAJ38" s="107"/>
      <c r="HAK38" s="107"/>
      <c r="HAL38" s="107"/>
      <c r="HAM38" s="107"/>
      <c r="HAN38" s="107"/>
      <c r="HAO38" s="107"/>
      <c r="HAP38" s="107"/>
      <c r="HAQ38" s="107"/>
      <c r="HAR38" s="107"/>
      <c r="HAS38" s="107"/>
      <c r="HAT38" s="107"/>
      <c r="HAU38" s="107"/>
      <c r="HAV38" s="107"/>
      <c r="HAW38" s="107"/>
      <c r="HAX38" s="107"/>
      <c r="HAY38" s="107"/>
      <c r="HAZ38" s="107"/>
      <c r="HBA38" s="107"/>
      <c r="HBB38" s="107"/>
      <c r="HBC38" s="107"/>
      <c r="HBD38" s="107"/>
      <c r="HBE38" s="107"/>
      <c r="HBF38" s="107"/>
      <c r="HBG38" s="107"/>
      <c r="HBH38" s="107"/>
      <c r="HBI38" s="107"/>
      <c r="HBJ38" s="107"/>
      <c r="HBK38" s="107"/>
      <c r="HBL38" s="107"/>
      <c r="HBM38" s="107"/>
      <c r="HBN38" s="107"/>
      <c r="HBO38" s="107"/>
      <c r="HBP38" s="107"/>
      <c r="HBQ38" s="107"/>
      <c r="HBR38" s="107"/>
      <c r="HBS38" s="107"/>
      <c r="HBT38" s="107"/>
      <c r="HBU38" s="107"/>
      <c r="HBV38" s="107"/>
      <c r="HBW38" s="107"/>
      <c r="HBX38" s="107"/>
      <c r="HBY38" s="107"/>
      <c r="HBZ38" s="107"/>
      <c r="HCA38" s="107"/>
      <c r="HCB38" s="107"/>
      <c r="HCC38" s="107"/>
      <c r="HCD38" s="107"/>
      <c r="HCE38" s="107"/>
      <c r="HCF38" s="107"/>
      <c r="HCG38" s="107"/>
      <c r="HCH38" s="107"/>
      <c r="HCI38" s="107"/>
      <c r="HCJ38" s="107"/>
      <c r="HCK38" s="107"/>
      <c r="HCL38" s="107"/>
      <c r="HCM38" s="107"/>
      <c r="HCN38" s="107"/>
      <c r="HCO38" s="107"/>
      <c r="HCP38" s="107"/>
      <c r="HCQ38" s="107"/>
      <c r="HCR38" s="107"/>
      <c r="HCS38" s="107"/>
      <c r="HCT38" s="107"/>
      <c r="HCU38" s="107"/>
      <c r="HCV38" s="107"/>
      <c r="HCW38" s="107"/>
      <c r="HCX38" s="107"/>
      <c r="HCY38" s="107"/>
      <c r="HCZ38" s="107"/>
      <c r="HDA38" s="107"/>
      <c r="HDB38" s="107"/>
      <c r="HDC38" s="107"/>
      <c r="HDD38" s="107"/>
      <c r="HDE38" s="107"/>
      <c r="HDF38" s="107"/>
      <c r="HDG38" s="107"/>
      <c r="HDH38" s="107"/>
      <c r="HDI38" s="107"/>
      <c r="HDJ38" s="107"/>
      <c r="HDK38" s="107"/>
      <c r="HDL38" s="107"/>
      <c r="HDM38" s="107"/>
      <c r="HDN38" s="107"/>
      <c r="HDO38" s="107"/>
      <c r="HDP38" s="107"/>
      <c r="HDQ38" s="107"/>
      <c r="HDR38" s="107"/>
      <c r="HDS38" s="107"/>
      <c r="HDT38" s="107"/>
      <c r="HDU38" s="107"/>
      <c r="HDV38" s="107"/>
      <c r="HDW38" s="107"/>
      <c r="HDX38" s="107"/>
      <c r="HDY38" s="107"/>
      <c r="HDZ38" s="107"/>
      <c r="HEA38" s="107"/>
      <c r="HEB38" s="107"/>
      <c r="HEC38" s="107"/>
      <c r="HED38" s="107"/>
      <c r="HEE38" s="107"/>
      <c r="HEF38" s="107"/>
      <c r="HEG38" s="107"/>
      <c r="HEH38" s="107"/>
      <c r="HEI38" s="107"/>
      <c r="HEJ38" s="107"/>
      <c r="HEK38" s="107"/>
      <c r="HEL38" s="107"/>
      <c r="HEM38" s="107"/>
      <c r="HEN38" s="107"/>
      <c r="HEO38" s="107"/>
      <c r="HEP38" s="107"/>
      <c r="HEQ38" s="107"/>
      <c r="HER38" s="107"/>
      <c r="HES38" s="107"/>
      <c r="HET38" s="107"/>
      <c r="HEU38" s="107"/>
      <c r="HEV38" s="107"/>
      <c r="HEW38" s="107"/>
      <c r="HEX38" s="107"/>
      <c r="HEY38" s="107"/>
      <c r="HEZ38" s="107"/>
      <c r="HFA38" s="107"/>
      <c r="HFB38" s="107"/>
      <c r="HFC38" s="107"/>
      <c r="HFD38" s="107"/>
      <c r="HFE38" s="107"/>
      <c r="HFF38" s="107"/>
      <c r="HFG38" s="107"/>
      <c r="HFH38" s="107"/>
      <c r="HFI38" s="107"/>
      <c r="HFJ38" s="107"/>
      <c r="HFK38" s="107"/>
      <c r="HFL38" s="107"/>
      <c r="HFM38" s="107"/>
      <c r="HFN38" s="107"/>
      <c r="HFO38" s="107"/>
      <c r="HFP38" s="107"/>
      <c r="HFQ38" s="107"/>
      <c r="HFR38" s="107"/>
      <c r="HFS38" s="107"/>
      <c r="HFT38" s="107"/>
      <c r="HFU38" s="107"/>
      <c r="HFV38" s="107"/>
      <c r="HFW38" s="107"/>
      <c r="HFX38" s="107"/>
      <c r="HFY38" s="107"/>
      <c r="HFZ38" s="107"/>
      <c r="HGA38" s="107"/>
      <c r="HGB38" s="107"/>
      <c r="HGC38" s="107"/>
      <c r="HGD38" s="107"/>
      <c r="HGE38" s="107"/>
      <c r="HGF38" s="107"/>
      <c r="HGG38" s="107"/>
      <c r="HGH38" s="107"/>
      <c r="HGI38" s="107"/>
      <c r="HGJ38" s="107"/>
      <c r="HGK38" s="107"/>
      <c r="HGL38" s="107"/>
      <c r="HGM38" s="107"/>
      <c r="HGN38" s="107"/>
      <c r="HGO38" s="107"/>
      <c r="HGP38" s="107"/>
      <c r="HGQ38" s="107"/>
      <c r="HGR38" s="107"/>
      <c r="HGS38" s="107"/>
      <c r="HGT38" s="107"/>
      <c r="HGU38" s="107"/>
      <c r="HGV38" s="107"/>
      <c r="HGW38" s="107"/>
      <c r="HGX38" s="107"/>
      <c r="HGY38" s="107"/>
      <c r="HGZ38" s="107"/>
      <c r="HHA38" s="107"/>
      <c r="HHB38" s="107"/>
      <c r="HHC38" s="107"/>
      <c r="HHD38" s="107"/>
      <c r="HHE38" s="107"/>
      <c r="HHF38" s="107"/>
      <c r="HHG38" s="107"/>
      <c r="HHH38" s="107"/>
      <c r="HHI38" s="107"/>
      <c r="HHJ38" s="107"/>
      <c r="HHK38" s="107"/>
      <c r="HHL38" s="107"/>
      <c r="HHM38" s="107"/>
      <c r="HHN38" s="107"/>
      <c r="HHO38" s="107"/>
      <c r="HHP38" s="107"/>
      <c r="HHQ38" s="107"/>
      <c r="HHR38" s="107"/>
      <c r="HHS38" s="107"/>
      <c r="HHT38" s="107"/>
      <c r="HHU38" s="107"/>
      <c r="HHV38" s="107"/>
      <c r="HHW38" s="107"/>
      <c r="HHX38" s="107"/>
      <c r="HHY38" s="107"/>
      <c r="HHZ38" s="107"/>
      <c r="HIA38" s="107"/>
      <c r="HIB38" s="107"/>
      <c r="HIC38" s="107"/>
      <c r="HID38" s="107"/>
      <c r="HIE38" s="107"/>
      <c r="HIF38" s="107"/>
      <c r="HIG38" s="107"/>
      <c r="HIH38" s="107"/>
      <c r="HII38" s="107"/>
      <c r="HIJ38" s="107"/>
      <c r="HIK38" s="107"/>
      <c r="HIL38" s="107"/>
      <c r="HIM38" s="107"/>
      <c r="HIN38" s="107"/>
      <c r="HIO38" s="107"/>
      <c r="HIP38" s="107"/>
      <c r="HIQ38" s="107"/>
      <c r="HIR38" s="107"/>
      <c r="HIS38" s="107"/>
      <c r="HIT38" s="107"/>
      <c r="HIU38" s="107"/>
      <c r="HIV38" s="107"/>
      <c r="HIW38" s="107"/>
      <c r="HIX38" s="107"/>
      <c r="HIY38" s="107"/>
      <c r="HIZ38" s="107"/>
      <c r="HJA38" s="107"/>
      <c r="HJB38" s="107"/>
      <c r="HJC38" s="107"/>
      <c r="HJD38" s="107"/>
      <c r="HJE38" s="107"/>
      <c r="HJF38" s="107"/>
      <c r="HJG38" s="107"/>
      <c r="HJH38" s="107"/>
      <c r="HJI38" s="107"/>
      <c r="HJJ38" s="107"/>
      <c r="HJK38" s="107"/>
      <c r="HJL38" s="107"/>
      <c r="HJM38" s="107"/>
      <c r="HJN38" s="107"/>
      <c r="HJO38" s="107"/>
      <c r="HJP38" s="107"/>
      <c r="HJQ38" s="107"/>
      <c r="HJR38" s="107"/>
      <c r="HJS38" s="107"/>
      <c r="HJT38" s="107"/>
      <c r="HJU38" s="107"/>
      <c r="HJV38" s="107"/>
      <c r="HJW38" s="107"/>
      <c r="HJX38" s="107"/>
      <c r="HJY38" s="107"/>
      <c r="HJZ38" s="107"/>
      <c r="HKA38" s="107"/>
      <c r="HKB38" s="107"/>
      <c r="HKC38" s="107"/>
      <c r="HKD38" s="107"/>
      <c r="HKE38" s="107"/>
      <c r="HKF38" s="107"/>
      <c r="HKG38" s="107"/>
      <c r="HKH38" s="107"/>
      <c r="HKI38" s="107"/>
      <c r="HKJ38" s="107"/>
      <c r="HKK38" s="107"/>
      <c r="HKL38" s="107"/>
      <c r="HKM38" s="107"/>
      <c r="HKN38" s="107"/>
      <c r="HKO38" s="107"/>
      <c r="HKP38" s="107"/>
      <c r="HKQ38" s="107"/>
      <c r="HKR38" s="107"/>
      <c r="HKS38" s="107"/>
      <c r="HKT38" s="107"/>
      <c r="HKU38" s="107"/>
      <c r="HKV38" s="107"/>
      <c r="HKW38" s="107"/>
      <c r="HKX38" s="107"/>
      <c r="HKY38" s="107"/>
      <c r="HKZ38" s="107"/>
      <c r="HLA38" s="107"/>
      <c r="HLB38" s="107"/>
      <c r="HLC38" s="107"/>
      <c r="HLD38" s="107"/>
      <c r="HLE38" s="107"/>
      <c r="HLF38" s="107"/>
      <c r="HLG38" s="107"/>
      <c r="HLH38" s="107"/>
      <c r="HLI38" s="107"/>
      <c r="HLJ38" s="107"/>
      <c r="HLK38" s="107"/>
      <c r="HLL38" s="107"/>
      <c r="HLM38" s="107"/>
      <c r="HLN38" s="107"/>
      <c r="HLO38" s="107"/>
      <c r="HLP38" s="107"/>
      <c r="HLQ38" s="107"/>
      <c r="HLR38" s="107"/>
      <c r="HLS38" s="107"/>
      <c r="HLT38" s="107"/>
      <c r="HLU38" s="107"/>
      <c r="HLV38" s="107"/>
      <c r="HLW38" s="107"/>
      <c r="HLX38" s="107"/>
      <c r="HLY38" s="107"/>
      <c r="HLZ38" s="107"/>
      <c r="HMA38" s="107"/>
      <c r="HMB38" s="107"/>
      <c r="HMC38" s="107"/>
      <c r="HMD38" s="107"/>
      <c r="HME38" s="107"/>
      <c r="HMF38" s="107"/>
      <c r="HMG38" s="107"/>
      <c r="HMH38" s="107"/>
      <c r="HMI38" s="107"/>
      <c r="HMJ38" s="107"/>
      <c r="HMK38" s="107"/>
      <c r="HML38" s="107"/>
      <c r="HMM38" s="107"/>
      <c r="HMN38" s="107"/>
      <c r="HMO38" s="107"/>
      <c r="HMP38" s="107"/>
      <c r="HMQ38" s="107"/>
      <c r="HMR38" s="107"/>
      <c r="HMS38" s="107"/>
      <c r="HMT38" s="107"/>
      <c r="HMU38" s="107"/>
      <c r="HMV38" s="107"/>
      <c r="HMW38" s="107"/>
      <c r="HMX38" s="107"/>
      <c r="HMY38" s="107"/>
      <c r="HMZ38" s="107"/>
      <c r="HNA38" s="107"/>
      <c r="HNB38" s="107"/>
      <c r="HNC38" s="107"/>
      <c r="HND38" s="107"/>
      <c r="HNE38" s="107"/>
      <c r="HNF38" s="107"/>
      <c r="HNG38" s="107"/>
      <c r="HNH38" s="107"/>
      <c r="HNI38" s="107"/>
      <c r="HNJ38" s="107"/>
      <c r="HNK38" s="107"/>
      <c r="HNL38" s="107"/>
      <c r="HNM38" s="107"/>
      <c r="HNN38" s="107"/>
      <c r="HNO38" s="107"/>
      <c r="HNP38" s="107"/>
      <c r="HNQ38" s="107"/>
      <c r="HNR38" s="107"/>
      <c r="HNS38" s="107"/>
      <c r="HNT38" s="107"/>
      <c r="HNU38" s="107"/>
      <c r="HNV38" s="107"/>
      <c r="HNW38" s="107"/>
      <c r="HNX38" s="107"/>
      <c r="HNY38" s="107"/>
      <c r="HNZ38" s="107"/>
      <c r="HOA38" s="107"/>
      <c r="HOB38" s="107"/>
      <c r="HOC38" s="107"/>
      <c r="HOD38" s="107"/>
      <c r="HOE38" s="107"/>
      <c r="HOF38" s="107"/>
      <c r="HOG38" s="107"/>
      <c r="HOH38" s="107"/>
      <c r="HOI38" s="107"/>
      <c r="HOJ38" s="107"/>
      <c r="HOK38" s="107"/>
      <c r="HOL38" s="107"/>
      <c r="HOM38" s="107"/>
      <c r="HON38" s="107"/>
      <c r="HOO38" s="107"/>
      <c r="HOP38" s="107"/>
      <c r="HOQ38" s="107"/>
      <c r="HOR38" s="107"/>
      <c r="HOS38" s="107"/>
      <c r="HOT38" s="107"/>
      <c r="HOU38" s="107"/>
      <c r="HOV38" s="107"/>
      <c r="HOW38" s="107"/>
      <c r="HOX38" s="107"/>
      <c r="HOY38" s="107"/>
      <c r="HOZ38" s="107"/>
      <c r="HPA38" s="107"/>
      <c r="HPB38" s="107"/>
      <c r="HPC38" s="107"/>
      <c r="HPD38" s="107"/>
      <c r="HPE38" s="107"/>
      <c r="HPF38" s="107"/>
      <c r="HPG38" s="107"/>
      <c r="HPH38" s="107"/>
      <c r="HPI38" s="107"/>
      <c r="HPJ38" s="107"/>
      <c r="HPK38" s="107"/>
      <c r="HPL38" s="107"/>
      <c r="HPM38" s="107"/>
      <c r="HPN38" s="107"/>
      <c r="HPO38" s="107"/>
      <c r="HPP38" s="107"/>
      <c r="HPQ38" s="107"/>
      <c r="HPR38" s="107"/>
      <c r="HPS38" s="107"/>
      <c r="HPT38" s="107"/>
      <c r="HPU38" s="107"/>
      <c r="HPV38" s="107"/>
      <c r="HPW38" s="107"/>
      <c r="HPX38" s="107"/>
      <c r="HPY38" s="107"/>
      <c r="HPZ38" s="107"/>
      <c r="HQA38" s="107"/>
      <c r="HQB38" s="107"/>
      <c r="HQC38" s="107"/>
      <c r="HQD38" s="107"/>
      <c r="HQE38" s="107"/>
      <c r="HQF38" s="107"/>
      <c r="HQG38" s="107"/>
      <c r="HQH38" s="107"/>
      <c r="HQI38" s="107"/>
      <c r="HQJ38" s="107"/>
      <c r="HQK38" s="107"/>
      <c r="HQL38" s="107"/>
      <c r="HQM38" s="107"/>
      <c r="HQN38" s="107"/>
      <c r="HQO38" s="107"/>
      <c r="HQP38" s="107"/>
      <c r="HQQ38" s="107"/>
      <c r="HQR38" s="107"/>
      <c r="HQS38" s="107"/>
      <c r="HQT38" s="107"/>
      <c r="HQU38" s="107"/>
      <c r="HQV38" s="107"/>
      <c r="HQW38" s="107"/>
      <c r="HQX38" s="107"/>
      <c r="HQY38" s="107"/>
      <c r="HQZ38" s="107"/>
      <c r="HRA38" s="107"/>
      <c r="HRB38" s="107"/>
      <c r="HRC38" s="107"/>
      <c r="HRD38" s="107"/>
      <c r="HRE38" s="107"/>
      <c r="HRF38" s="107"/>
      <c r="HRG38" s="107"/>
      <c r="HRH38" s="107"/>
      <c r="HRI38" s="107"/>
      <c r="HRJ38" s="107"/>
      <c r="HRK38" s="107"/>
      <c r="HRL38" s="107"/>
      <c r="HRM38" s="107"/>
      <c r="HRN38" s="107"/>
      <c r="HRO38" s="107"/>
      <c r="HRP38" s="107"/>
      <c r="HRQ38" s="107"/>
      <c r="HRR38" s="107"/>
      <c r="HRS38" s="107"/>
      <c r="HRT38" s="107"/>
      <c r="HRU38" s="107"/>
      <c r="HRV38" s="107"/>
      <c r="HRW38" s="107"/>
      <c r="HRX38" s="107"/>
      <c r="HRY38" s="107"/>
      <c r="HRZ38" s="107"/>
      <c r="HSA38" s="107"/>
      <c r="HSB38" s="107"/>
      <c r="HSC38" s="107"/>
      <c r="HSD38" s="107"/>
      <c r="HSE38" s="107"/>
      <c r="HSF38" s="107"/>
      <c r="HSG38" s="107"/>
      <c r="HSH38" s="107"/>
      <c r="HSI38" s="107"/>
      <c r="HSJ38" s="107"/>
      <c r="HSK38" s="107"/>
      <c r="HSL38" s="107"/>
      <c r="HSM38" s="107"/>
      <c r="HSN38" s="107"/>
      <c r="HSO38" s="107"/>
      <c r="HSP38" s="107"/>
      <c r="HSQ38" s="107"/>
      <c r="HSR38" s="107"/>
      <c r="HSS38" s="107"/>
      <c r="HST38" s="107"/>
      <c r="HSU38" s="107"/>
      <c r="HSV38" s="107"/>
      <c r="HSW38" s="107"/>
      <c r="HSX38" s="107"/>
      <c r="HSY38" s="107"/>
      <c r="HSZ38" s="107"/>
      <c r="HTA38" s="107"/>
      <c r="HTB38" s="107"/>
      <c r="HTC38" s="107"/>
      <c r="HTD38" s="107"/>
      <c r="HTE38" s="107"/>
      <c r="HTF38" s="107"/>
      <c r="HTG38" s="107"/>
      <c r="HTH38" s="107"/>
      <c r="HTI38" s="107"/>
      <c r="HTJ38" s="107"/>
      <c r="HTK38" s="107"/>
      <c r="HTL38" s="107"/>
      <c r="HTM38" s="107"/>
      <c r="HTN38" s="107"/>
      <c r="HTO38" s="107"/>
      <c r="HTP38" s="107"/>
      <c r="HTQ38" s="107"/>
      <c r="HTR38" s="107"/>
      <c r="HTS38" s="107"/>
      <c r="HTT38" s="107"/>
      <c r="HTU38" s="107"/>
      <c r="HTV38" s="107"/>
      <c r="HTW38" s="107"/>
      <c r="HTX38" s="107"/>
      <c r="HTY38" s="107"/>
      <c r="HTZ38" s="107"/>
      <c r="HUA38" s="107"/>
      <c r="HUB38" s="107"/>
      <c r="HUC38" s="107"/>
      <c r="HUD38" s="107"/>
      <c r="HUE38" s="107"/>
      <c r="HUF38" s="107"/>
      <c r="HUG38" s="107"/>
      <c r="HUH38" s="107"/>
      <c r="HUI38" s="107"/>
      <c r="HUJ38" s="107"/>
      <c r="HUK38" s="107"/>
      <c r="HUL38" s="107"/>
      <c r="HUM38" s="107"/>
      <c r="HUN38" s="107"/>
      <c r="HUO38" s="107"/>
      <c r="HUP38" s="107"/>
      <c r="HUQ38" s="107"/>
      <c r="HUR38" s="107"/>
      <c r="HUS38" s="107"/>
      <c r="HUT38" s="107"/>
      <c r="HUU38" s="107"/>
      <c r="HUV38" s="107"/>
      <c r="HUW38" s="107"/>
      <c r="HUX38" s="107"/>
      <c r="HUY38" s="107"/>
      <c r="HUZ38" s="107"/>
      <c r="HVA38" s="107"/>
      <c r="HVB38" s="107"/>
      <c r="HVC38" s="107"/>
      <c r="HVD38" s="107"/>
      <c r="HVE38" s="107"/>
      <c r="HVF38" s="107"/>
      <c r="HVG38" s="107"/>
      <c r="HVH38" s="107"/>
      <c r="HVI38" s="107"/>
      <c r="HVJ38" s="107"/>
      <c r="HVK38" s="107"/>
      <c r="HVL38" s="107"/>
      <c r="HVM38" s="107"/>
      <c r="HVN38" s="107"/>
      <c r="HVO38" s="107"/>
      <c r="HVP38" s="107"/>
      <c r="HVQ38" s="107"/>
      <c r="HVR38" s="107"/>
      <c r="HVS38" s="107"/>
      <c r="HVT38" s="107"/>
      <c r="HVU38" s="107"/>
      <c r="HVV38" s="107"/>
      <c r="HVW38" s="107"/>
      <c r="HVX38" s="107"/>
      <c r="HVY38" s="107"/>
      <c r="HVZ38" s="107"/>
      <c r="HWA38" s="107"/>
      <c r="HWB38" s="107"/>
      <c r="HWC38" s="107"/>
      <c r="HWD38" s="107"/>
      <c r="HWE38" s="107"/>
      <c r="HWF38" s="107"/>
      <c r="HWG38" s="107"/>
      <c r="HWH38" s="107"/>
      <c r="HWI38" s="107"/>
      <c r="HWJ38" s="107"/>
      <c r="HWK38" s="107"/>
      <c r="HWL38" s="107"/>
      <c r="HWM38" s="107"/>
      <c r="HWN38" s="107"/>
      <c r="HWO38" s="107"/>
      <c r="HWP38" s="107"/>
      <c r="HWQ38" s="107"/>
      <c r="HWR38" s="107"/>
      <c r="HWS38" s="107"/>
      <c r="HWT38" s="107"/>
      <c r="HWU38" s="107"/>
      <c r="HWV38" s="107"/>
      <c r="HWW38" s="107"/>
      <c r="HWX38" s="107"/>
      <c r="HWY38" s="107"/>
      <c r="HWZ38" s="107"/>
      <c r="HXA38" s="107"/>
      <c r="HXB38" s="107"/>
      <c r="HXC38" s="107"/>
      <c r="HXD38" s="107"/>
      <c r="HXE38" s="107"/>
      <c r="HXF38" s="107"/>
      <c r="HXG38" s="107"/>
      <c r="HXH38" s="107"/>
      <c r="HXI38" s="107"/>
      <c r="HXJ38" s="107"/>
      <c r="HXK38" s="107"/>
      <c r="HXL38" s="107"/>
      <c r="HXM38" s="107"/>
      <c r="HXN38" s="107"/>
      <c r="HXO38" s="107"/>
      <c r="HXP38" s="107"/>
      <c r="HXQ38" s="107"/>
      <c r="HXR38" s="107"/>
      <c r="HXS38" s="107"/>
      <c r="HXT38" s="107"/>
      <c r="HXU38" s="107"/>
      <c r="HXV38" s="107"/>
      <c r="HXW38" s="107"/>
      <c r="HXX38" s="107"/>
      <c r="HXY38" s="107"/>
      <c r="HXZ38" s="107"/>
      <c r="HYA38" s="107"/>
      <c r="HYB38" s="107"/>
      <c r="HYC38" s="107"/>
      <c r="HYD38" s="107"/>
      <c r="HYE38" s="107"/>
      <c r="HYF38" s="107"/>
      <c r="HYG38" s="107"/>
      <c r="HYH38" s="107"/>
      <c r="HYI38" s="107"/>
      <c r="HYJ38" s="107"/>
      <c r="HYK38" s="107"/>
      <c r="HYL38" s="107"/>
      <c r="HYM38" s="107"/>
      <c r="HYN38" s="107"/>
      <c r="HYO38" s="107"/>
      <c r="HYP38" s="107"/>
      <c r="HYQ38" s="107"/>
      <c r="HYR38" s="107"/>
      <c r="HYS38" s="107"/>
      <c r="HYT38" s="107"/>
      <c r="HYU38" s="107"/>
      <c r="HYV38" s="107"/>
      <c r="HYW38" s="107"/>
      <c r="HYX38" s="107"/>
      <c r="HYY38" s="107"/>
      <c r="HYZ38" s="107"/>
      <c r="HZA38" s="107"/>
      <c r="HZB38" s="107"/>
      <c r="HZC38" s="107"/>
      <c r="HZD38" s="107"/>
      <c r="HZE38" s="107"/>
      <c r="HZF38" s="107"/>
      <c r="HZG38" s="107"/>
      <c r="HZH38" s="107"/>
      <c r="HZI38" s="107"/>
      <c r="HZJ38" s="107"/>
      <c r="HZK38" s="107"/>
      <c r="HZL38" s="107"/>
      <c r="HZM38" s="107"/>
      <c r="HZN38" s="107"/>
      <c r="HZO38" s="107"/>
      <c r="HZP38" s="107"/>
      <c r="HZQ38" s="107"/>
      <c r="HZR38" s="107"/>
      <c r="HZS38" s="107"/>
      <c r="HZT38" s="107"/>
      <c r="HZU38" s="107"/>
      <c r="HZV38" s="107"/>
      <c r="HZW38" s="107"/>
      <c r="HZX38" s="107"/>
      <c r="HZY38" s="107"/>
      <c r="HZZ38" s="107"/>
      <c r="IAA38" s="107"/>
      <c r="IAB38" s="107"/>
      <c r="IAC38" s="107"/>
      <c r="IAD38" s="107"/>
      <c r="IAE38" s="107"/>
      <c r="IAF38" s="107"/>
      <c r="IAG38" s="107"/>
      <c r="IAH38" s="107"/>
      <c r="IAI38" s="107"/>
      <c r="IAJ38" s="107"/>
      <c r="IAK38" s="107"/>
      <c r="IAL38" s="107"/>
      <c r="IAM38" s="107"/>
      <c r="IAN38" s="107"/>
      <c r="IAO38" s="107"/>
      <c r="IAP38" s="107"/>
      <c r="IAQ38" s="107"/>
      <c r="IAR38" s="107"/>
      <c r="IAS38" s="107"/>
      <c r="IAT38" s="107"/>
      <c r="IAU38" s="107"/>
      <c r="IAV38" s="107"/>
      <c r="IAW38" s="107"/>
      <c r="IAX38" s="107"/>
      <c r="IAY38" s="107"/>
      <c r="IAZ38" s="107"/>
      <c r="IBA38" s="107"/>
      <c r="IBB38" s="107"/>
      <c r="IBC38" s="107"/>
      <c r="IBD38" s="107"/>
      <c r="IBE38" s="107"/>
      <c r="IBF38" s="107"/>
      <c r="IBG38" s="107"/>
      <c r="IBH38" s="107"/>
      <c r="IBI38" s="107"/>
      <c r="IBJ38" s="107"/>
      <c r="IBK38" s="107"/>
      <c r="IBL38" s="107"/>
      <c r="IBM38" s="107"/>
      <c r="IBN38" s="107"/>
      <c r="IBO38" s="107"/>
      <c r="IBP38" s="107"/>
      <c r="IBQ38" s="107"/>
      <c r="IBR38" s="107"/>
      <c r="IBS38" s="107"/>
      <c r="IBT38" s="107"/>
      <c r="IBU38" s="107"/>
      <c r="IBV38" s="107"/>
      <c r="IBW38" s="107"/>
      <c r="IBX38" s="107"/>
      <c r="IBY38" s="107"/>
      <c r="IBZ38" s="107"/>
      <c r="ICA38" s="107"/>
      <c r="ICB38" s="107"/>
      <c r="ICC38" s="107"/>
      <c r="ICD38" s="107"/>
      <c r="ICE38" s="107"/>
      <c r="ICF38" s="107"/>
      <c r="ICG38" s="107"/>
      <c r="ICH38" s="107"/>
      <c r="ICI38" s="107"/>
      <c r="ICJ38" s="107"/>
      <c r="ICK38" s="107"/>
      <c r="ICL38" s="107"/>
      <c r="ICM38" s="107"/>
      <c r="ICN38" s="107"/>
      <c r="ICO38" s="107"/>
      <c r="ICP38" s="107"/>
      <c r="ICQ38" s="107"/>
      <c r="ICR38" s="107"/>
      <c r="ICS38" s="107"/>
      <c r="ICT38" s="107"/>
      <c r="ICU38" s="107"/>
      <c r="ICV38" s="107"/>
      <c r="ICW38" s="107"/>
      <c r="ICX38" s="107"/>
      <c r="ICY38" s="107"/>
      <c r="ICZ38" s="107"/>
      <c r="IDA38" s="107"/>
      <c r="IDB38" s="107"/>
      <c r="IDC38" s="107"/>
      <c r="IDD38" s="107"/>
      <c r="IDE38" s="107"/>
      <c r="IDF38" s="107"/>
      <c r="IDG38" s="107"/>
      <c r="IDH38" s="107"/>
      <c r="IDI38" s="107"/>
      <c r="IDJ38" s="107"/>
      <c r="IDK38" s="107"/>
      <c r="IDL38" s="107"/>
      <c r="IDM38" s="107"/>
      <c r="IDN38" s="107"/>
      <c r="IDO38" s="107"/>
      <c r="IDP38" s="107"/>
      <c r="IDQ38" s="107"/>
      <c r="IDR38" s="107"/>
      <c r="IDS38" s="107"/>
      <c r="IDT38" s="107"/>
      <c r="IDU38" s="107"/>
      <c r="IDV38" s="107"/>
      <c r="IDW38" s="107"/>
      <c r="IDX38" s="107"/>
      <c r="IDY38" s="107"/>
      <c r="IDZ38" s="107"/>
      <c r="IEA38" s="107"/>
      <c r="IEB38" s="107"/>
      <c r="IEC38" s="107"/>
      <c r="IED38" s="107"/>
      <c r="IEE38" s="107"/>
      <c r="IEF38" s="107"/>
      <c r="IEG38" s="107"/>
      <c r="IEH38" s="107"/>
      <c r="IEI38" s="107"/>
      <c r="IEJ38" s="107"/>
      <c r="IEK38" s="107"/>
      <c r="IEL38" s="107"/>
      <c r="IEM38" s="107"/>
      <c r="IEN38" s="107"/>
      <c r="IEO38" s="107"/>
      <c r="IEP38" s="107"/>
      <c r="IEQ38" s="107"/>
      <c r="IER38" s="107"/>
      <c r="IES38" s="107"/>
      <c r="IET38" s="107"/>
      <c r="IEU38" s="107"/>
      <c r="IEV38" s="107"/>
      <c r="IEW38" s="107"/>
      <c r="IEX38" s="107"/>
      <c r="IEY38" s="107"/>
      <c r="IEZ38" s="107"/>
      <c r="IFA38" s="107"/>
      <c r="IFB38" s="107"/>
      <c r="IFC38" s="107"/>
      <c r="IFD38" s="107"/>
      <c r="IFE38" s="107"/>
      <c r="IFF38" s="107"/>
      <c r="IFG38" s="107"/>
      <c r="IFH38" s="107"/>
      <c r="IFI38" s="107"/>
      <c r="IFJ38" s="107"/>
      <c r="IFK38" s="107"/>
      <c r="IFL38" s="107"/>
      <c r="IFM38" s="107"/>
      <c r="IFN38" s="107"/>
      <c r="IFO38" s="107"/>
      <c r="IFP38" s="107"/>
      <c r="IFQ38" s="107"/>
      <c r="IFR38" s="107"/>
      <c r="IFS38" s="107"/>
      <c r="IFT38" s="107"/>
      <c r="IFU38" s="107"/>
      <c r="IFV38" s="107"/>
      <c r="IFW38" s="107"/>
      <c r="IFX38" s="107"/>
      <c r="IFY38" s="107"/>
      <c r="IFZ38" s="107"/>
      <c r="IGA38" s="107"/>
      <c r="IGB38" s="107"/>
      <c r="IGC38" s="107"/>
      <c r="IGD38" s="107"/>
      <c r="IGE38" s="107"/>
      <c r="IGF38" s="107"/>
      <c r="IGG38" s="107"/>
      <c r="IGH38" s="107"/>
      <c r="IGI38" s="107"/>
      <c r="IGJ38" s="107"/>
      <c r="IGK38" s="107"/>
      <c r="IGL38" s="107"/>
      <c r="IGM38" s="107"/>
      <c r="IGN38" s="107"/>
      <c r="IGO38" s="107"/>
      <c r="IGP38" s="107"/>
      <c r="IGQ38" s="107"/>
      <c r="IGR38" s="107"/>
      <c r="IGS38" s="107"/>
      <c r="IGT38" s="107"/>
      <c r="IGU38" s="107"/>
      <c r="IGV38" s="107"/>
      <c r="IGW38" s="107"/>
      <c r="IGX38" s="107"/>
      <c r="IGY38" s="107"/>
      <c r="IGZ38" s="107"/>
      <c r="IHA38" s="107"/>
      <c r="IHB38" s="107"/>
      <c r="IHC38" s="107"/>
      <c r="IHD38" s="107"/>
      <c r="IHE38" s="107"/>
      <c r="IHF38" s="107"/>
      <c r="IHG38" s="107"/>
      <c r="IHH38" s="107"/>
      <c r="IHI38" s="107"/>
      <c r="IHJ38" s="107"/>
      <c r="IHK38" s="107"/>
      <c r="IHL38" s="107"/>
      <c r="IHM38" s="107"/>
      <c r="IHN38" s="107"/>
      <c r="IHO38" s="107"/>
      <c r="IHP38" s="107"/>
      <c r="IHQ38" s="107"/>
      <c r="IHR38" s="107"/>
      <c r="IHS38" s="107"/>
      <c r="IHT38" s="107"/>
      <c r="IHU38" s="107"/>
      <c r="IHV38" s="107"/>
      <c r="IHW38" s="107"/>
      <c r="IHX38" s="107"/>
      <c r="IHY38" s="107"/>
      <c r="IHZ38" s="107"/>
      <c r="IIA38" s="107"/>
      <c r="IIB38" s="107"/>
      <c r="IIC38" s="107"/>
      <c r="IID38" s="107"/>
      <c r="IIE38" s="107"/>
      <c r="IIF38" s="107"/>
      <c r="IIG38" s="107"/>
      <c r="IIH38" s="107"/>
      <c r="III38" s="107"/>
      <c r="IIJ38" s="107"/>
      <c r="IIK38" s="107"/>
      <c r="IIL38" s="107"/>
      <c r="IIM38" s="107"/>
      <c r="IIN38" s="107"/>
      <c r="IIO38" s="107"/>
      <c r="IIP38" s="107"/>
      <c r="IIQ38" s="107"/>
      <c r="IIR38" s="107"/>
      <c r="IIS38" s="107"/>
      <c r="IIT38" s="107"/>
      <c r="IIU38" s="107"/>
      <c r="IIV38" s="107"/>
      <c r="IIW38" s="107"/>
      <c r="IIX38" s="107"/>
      <c r="IIY38" s="107"/>
      <c r="IIZ38" s="107"/>
      <c r="IJA38" s="107"/>
      <c r="IJB38" s="107"/>
      <c r="IJC38" s="107"/>
      <c r="IJD38" s="107"/>
      <c r="IJE38" s="107"/>
      <c r="IJF38" s="107"/>
      <c r="IJG38" s="107"/>
      <c r="IJH38" s="107"/>
      <c r="IJI38" s="107"/>
      <c r="IJJ38" s="107"/>
      <c r="IJK38" s="107"/>
      <c r="IJL38" s="107"/>
      <c r="IJM38" s="107"/>
      <c r="IJN38" s="107"/>
      <c r="IJO38" s="107"/>
      <c r="IJP38" s="107"/>
      <c r="IJQ38" s="107"/>
      <c r="IJR38" s="107"/>
      <c r="IJS38" s="107"/>
      <c r="IJT38" s="107"/>
      <c r="IJU38" s="107"/>
      <c r="IJV38" s="107"/>
      <c r="IJW38" s="107"/>
      <c r="IJX38" s="107"/>
      <c r="IJY38" s="107"/>
      <c r="IJZ38" s="107"/>
      <c r="IKA38" s="107"/>
      <c r="IKB38" s="107"/>
      <c r="IKC38" s="107"/>
      <c r="IKD38" s="107"/>
      <c r="IKE38" s="107"/>
      <c r="IKF38" s="107"/>
      <c r="IKG38" s="107"/>
      <c r="IKH38" s="107"/>
      <c r="IKI38" s="107"/>
      <c r="IKJ38" s="107"/>
      <c r="IKK38" s="107"/>
      <c r="IKL38" s="107"/>
      <c r="IKM38" s="107"/>
      <c r="IKN38" s="107"/>
      <c r="IKO38" s="107"/>
      <c r="IKP38" s="107"/>
      <c r="IKQ38" s="107"/>
      <c r="IKR38" s="107"/>
      <c r="IKS38" s="107"/>
      <c r="IKT38" s="107"/>
      <c r="IKU38" s="107"/>
      <c r="IKV38" s="107"/>
      <c r="IKW38" s="107"/>
      <c r="IKX38" s="107"/>
      <c r="IKY38" s="107"/>
      <c r="IKZ38" s="107"/>
      <c r="ILA38" s="107"/>
      <c r="ILB38" s="107"/>
      <c r="ILC38" s="107"/>
      <c r="ILD38" s="107"/>
      <c r="ILE38" s="107"/>
      <c r="ILF38" s="107"/>
      <c r="ILG38" s="107"/>
      <c r="ILH38" s="107"/>
      <c r="ILI38" s="107"/>
      <c r="ILJ38" s="107"/>
      <c r="ILK38" s="107"/>
      <c r="ILL38" s="107"/>
      <c r="ILM38" s="107"/>
      <c r="ILN38" s="107"/>
      <c r="ILO38" s="107"/>
      <c r="ILP38" s="107"/>
      <c r="ILQ38" s="107"/>
      <c r="ILR38" s="107"/>
      <c r="ILS38" s="107"/>
      <c r="ILT38" s="107"/>
      <c r="ILU38" s="107"/>
      <c r="ILV38" s="107"/>
      <c r="ILW38" s="107"/>
      <c r="ILX38" s="107"/>
      <c r="ILY38" s="107"/>
      <c r="ILZ38" s="107"/>
      <c r="IMA38" s="107"/>
      <c r="IMB38" s="107"/>
      <c r="IMC38" s="107"/>
      <c r="IMD38" s="107"/>
      <c r="IME38" s="107"/>
      <c r="IMF38" s="107"/>
      <c r="IMG38" s="107"/>
      <c r="IMH38" s="107"/>
      <c r="IMI38" s="107"/>
      <c r="IMJ38" s="107"/>
      <c r="IMK38" s="107"/>
      <c r="IML38" s="107"/>
      <c r="IMM38" s="107"/>
      <c r="IMN38" s="107"/>
      <c r="IMO38" s="107"/>
      <c r="IMP38" s="107"/>
      <c r="IMQ38" s="107"/>
      <c r="IMR38" s="107"/>
      <c r="IMS38" s="107"/>
      <c r="IMT38" s="107"/>
      <c r="IMU38" s="107"/>
      <c r="IMV38" s="107"/>
      <c r="IMW38" s="107"/>
      <c r="IMX38" s="107"/>
      <c r="IMY38" s="107"/>
      <c r="IMZ38" s="107"/>
      <c r="INA38" s="107"/>
      <c r="INB38" s="107"/>
      <c r="INC38" s="107"/>
      <c r="IND38" s="107"/>
      <c r="INE38" s="107"/>
      <c r="INF38" s="107"/>
      <c r="ING38" s="107"/>
      <c r="INH38" s="107"/>
      <c r="INI38" s="107"/>
      <c r="INJ38" s="107"/>
      <c r="INK38" s="107"/>
      <c r="INL38" s="107"/>
      <c r="INM38" s="107"/>
      <c r="INN38" s="107"/>
      <c r="INO38" s="107"/>
      <c r="INP38" s="107"/>
      <c r="INQ38" s="107"/>
      <c r="INR38" s="107"/>
      <c r="INS38" s="107"/>
      <c r="INT38" s="107"/>
      <c r="INU38" s="107"/>
      <c r="INV38" s="107"/>
      <c r="INW38" s="107"/>
      <c r="INX38" s="107"/>
      <c r="INY38" s="107"/>
      <c r="INZ38" s="107"/>
      <c r="IOA38" s="107"/>
      <c r="IOB38" s="107"/>
      <c r="IOC38" s="107"/>
      <c r="IOD38" s="107"/>
      <c r="IOE38" s="107"/>
      <c r="IOF38" s="107"/>
      <c r="IOG38" s="107"/>
      <c r="IOH38" s="107"/>
      <c r="IOI38" s="107"/>
      <c r="IOJ38" s="107"/>
      <c r="IOK38" s="107"/>
      <c r="IOL38" s="107"/>
      <c r="IOM38" s="107"/>
      <c r="ION38" s="107"/>
      <c r="IOO38" s="107"/>
      <c r="IOP38" s="107"/>
      <c r="IOQ38" s="107"/>
      <c r="IOR38" s="107"/>
      <c r="IOS38" s="107"/>
      <c r="IOT38" s="107"/>
      <c r="IOU38" s="107"/>
      <c r="IOV38" s="107"/>
      <c r="IOW38" s="107"/>
      <c r="IOX38" s="107"/>
      <c r="IOY38" s="107"/>
      <c r="IOZ38" s="107"/>
      <c r="IPA38" s="107"/>
      <c r="IPB38" s="107"/>
      <c r="IPC38" s="107"/>
      <c r="IPD38" s="107"/>
      <c r="IPE38" s="107"/>
      <c r="IPF38" s="107"/>
      <c r="IPG38" s="107"/>
      <c r="IPH38" s="107"/>
      <c r="IPI38" s="107"/>
      <c r="IPJ38" s="107"/>
      <c r="IPK38" s="107"/>
      <c r="IPL38" s="107"/>
      <c r="IPM38" s="107"/>
      <c r="IPN38" s="107"/>
      <c r="IPO38" s="107"/>
      <c r="IPP38" s="107"/>
      <c r="IPQ38" s="107"/>
      <c r="IPR38" s="107"/>
      <c r="IPS38" s="107"/>
      <c r="IPT38" s="107"/>
      <c r="IPU38" s="107"/>
      <c r="IPV38" s="107"/>
      <c r="IPW38" s="107"/>
      <c r="IPX38" s="107"/>
      <c r="IPY38" s="107"/>
      <c r="IPZ38" s="107"/>
      <c r="IQA38" s="107"/>
      <c r="IQB38" s="107"/>
      <c r="IQC38" s="107"/>
      <c r="IQD38" s="107"/>
      <c r="IQE38" s="107"/>
      <c r="IQF38" s="107"/>
      <c r="IQG38" s="107"/>
      <c r="IQH38" s="107"/>
      <c r="IQI38" s="107"/>
      <c r="IQJ38" s="107"/>
      <c r="IQK38" s="107"/>
      <c r="IQL38" s="107"/>
      <c r="IQM38" s="107"/>
      <c r="IQN38" s="107"/>
      <c r="IQO38" s="107"/>
      <c r="IQP38" s="107"/>
      <c r="IQQ38" s="107"/>
      <c r="IQR38" s="107"/>
      <c r="IQS38" s="107"/>
      <c r="IQT38" s="107"/>
      <c r="IQU38" s="107"/>
      <c r="IQV38" s="107"/>
      <c r="IQW38" s="107"/>
      <c r="IQX38" s="107"/>
      <c r="IQY38" s="107"/>
      <c r="IQZ38" s="107"/>
      <c r="IRA38" s="107"/>
      <c r="IRB38" s="107"/>
      <c r="IRC38" s="107"/>
      <c r="IRD38" s="107"/>
      <c r="IRE38" s="107"/>
      <c r="IRF38" s="107"/>
      <c r="IRG38" s="107"/>
      <c r="IRH38" s="107"/>
      <c r="IRI38" s="107"/>
      <c r="IRJ38" s="107"/>
      <c r="IRK38" s="107"/>
      <c r="IRL38" s="107"/>
      <c r="IRM38" s="107"/>
      <c r="IRN38" s="107"/>
      <c r="IRO38" s="107"/>
      <c r="IRP38" s="107"/>
      <c r="IRQ38" s="107"/>
      <c r="IRR38" s="107"/>
      <c r="IRS38" s="107"/>
      <c r="IRT38" s="107"/>
      <c r="IRU38" s="107"/>
      <c r="IRV38" s="107"/>
      <c r="IRW38" s="107"/>
      <c r="IRX38" s="107"/>
      <c r="IRY38" s="107"/>
      <c r="IRZ38" s="107"/>
      <c r="ISA38" s="107"/>
      <c r="ISB38" s="107"/>
      <c r="ISC38" s="107"/>
      <c r="ISD38" s="107"/>
      <c r="ISE38" s="107"/>
      <c r="ISF38" s="107"/>
      <c r="ISG38" s="107"/>
      <c r="ISH38" s="107"/>
      <c r="ISI38" s="107"/>
      <c r="ISJ38" s="107"/>
      <c r="ISK38" s="107"/>
      <c r="ISL38" s="107"/>
      <c r="ISM38" s="107"/>
      <c r="ISN38" s="107"/>
      <c r="ISO38" s="107"/>
      <c r="ISP38" s="107"/>
      <c r="ISQ38" s="107"/>
      <c r="ISR38" s="107"/>
      <c r="ISS38" s="107"/>
      <c r="IST38" s="107"/>
      <c r="ISU38" s="107"/>
      <c r="ISV38" s="107"/>
      <c r="ISW38" s="107"/>
      <c r="ISX38" s="107"/>
      <c r="ISY38" s="107"/>
      <c r="ISZ38" s="107"/>
      <c r="ITA38" s="107"/>
      <c r="ITB38" s="107"/>
      <c r="ITC38" s="107"/>
      <c r="ITD38" s="107"/>
      <c r="ITE38" s="107"/>
      <c r="ITF38" s="107"/>
      <c r="ITG38" s="107"/>
      <c r="ITH38" s="107"/>
      <c r="ITI38" s="107"/>
      <c r="ITJ38" s="107"/>
      <c r="ITK38" s="107"/>
      <c r="ITL38" s="107"/>
      <c r="ITM38" s="107"/>
      <c r="ITN38" s="107"/>
      <c r="ITO38" s="107"/>
      <c r="ITP38" s="107"/>
      <c r="ITQ38" s="107"/>
      <c r="ITR38" s="107"/>
      <c r="ITS38" s="107"/>
      <c r="ITT38" s="107"/>
      <c r="ITU38" s="107"/>
      <c r="ITV38" s="107"/>
      <c r="ITW38" s="107"/>
      <c r="ITX38" s="107"/>
      <c r="ITY38" s="107"/>
      <c r="ITZ38" s="107"/>
      <c r="IUA38" s="107"/>
      <c r="IUB38" s="107"/>
      <c r="IUC38" s="107"/>
      <c r="IUD38" s="107"/>
      <c r="IUE38" s="107"/>
      <c r="IUF38" s="107"/>
      <c r="IUG38" s="107"/>
      <c r="IUH38" s="107"/>
      <c r="IUI38" s="107"/>
      <c r="IUJ38" s="107"/>
      <c r="IUK38" s="107"/>
      <c r="IUL38" s="107"/>
      <c r="IUM38" s="107"/>
      <c r="IUN38" s="107"/>
      <c r="IUO38" s="107"/>
      <c r="IUP38" s="107"/>
      <c r="IUQ38" s="107"/>
      <c r="IUR38" s="107"/>
      <c r="IUS38" s="107"/>
      <c r="IUT38" s="107"/>
      <c r="IUU38" s="107"/>
      <c r="IUV38" s="107"/>
      <c r="IUW38" s="107"/>
      <c r="IUX38" s="107"/>
      <c r="IUY38" s="107"/>
      <c r="IUZ38" s="107"/>
      <c r="IVA38" s="107"/>
      <c r="IVB38" s="107"/>
      <c r="IVC38" s="107"/>
      <c r="IVD38" s="107"/>
      <c r="IVE38" s="107"/>
      <c r="IVF38" s="107"/>
      <c r="IVG38" s="107"/>
      <c r="IVH38" s="107"/>
      <c r="IVI38" s="107"/>
      <c r="IVJ38" s="107"/>
      <c r="IVK38" s="107"/>
      <c r="IVL38" s="107"/>
      <c r="IVM38" s="107"/>
      <c r="IVN38" s="107"/>
      <c r="IVO38" s="107"/>
      <c r="IVP38" s="107"/>
      <c r="IVQ38" s="107"/>
      <c r="IVR38" s="107"/>
      <c r="IVS38" s="107"/>
      <c r="IVT38" s="107"/>
      <c r="IVU38" s="107"/>
      <c r="IVV38" s="107"/>
      <c r="IVW38" s="107"/>
      <c r="IVX38" s="107"/>
      <c r="IVY38" s="107"/>
      <c r="IVZ38" s="107"/>
      <c r="IWA38" s="107"/>
      <c r="IWB38" s="107"/>
      <c r="IWC38" s="107"/>
      <c r="IWD38" s="107"/>
      <c r="IWE38" s="107"/>
      <c r="IWF38" s="107"/>
      <c r="IWG38" s="107"/>
      <c r="IWH38" s="107"/>
      <c r="IWI38" s="107"/>
      <c r="IWJ38" s="107"/>
      <c r="IWK38" s="107"/>
      <c r="IWL38" s="107"/>
      <c r="IWM38" s="107"/>
      <c r="IWN38" s="107"/>
      <c r="IWO38" s="107"/>
      <c r="IWP38" s="107"/>
      <c r="IWQ38" s="107"/>
      <c r="IWR38" s="107"/>
      <c r="IWS38" s="107"/>
      <c r="IWT38" s="107"/>
      <c r="IWU38" s="107"/>
      <c r="IWV38" s="107"/>
      <c r="IWW38" s="107"/>
      <c r="IWX38" s="107"/>
      <c r="IWY38" s="107"/>
      <c r="IWZ38" s="107"/>
      <c r="IXA38" s="107"/>
      <c r="IXB38" s="107"/>
      <c r="IXC38" s="107"/>
      <c r="IXD38" s="107"/>
      <c r="IXE38" s="107"/>
      <c r="IXF38" s="107"/>
      <c r="IXG38" s="107"/>
      <c r="IXH38" s="107"/>
      <c r="IXI38" s="107"/>
      <c r="IXJ38" s="107"/>
      <c r="IXK38" s="107"/>
      <c r="IXL38" s="107"/>
      <c r="IXM38" s="107"/>
      <c r="IXN38" s="107"/>
      <c r="IXO38" s="107"/>
      <c r="IXP38" s="107"/>
      <c r="IXQ38" s="107"/>
      <c r="IXR38" s="107"/>
      <c r="IXS38" s="107"/>
      <c r="IXT38" s="107"/>
      <c r="IXU38" s="107"/>
      <c r="IXV38" s="107"/>
      <c r="IXW38" s="107"/>
      <c r="IXX38" s="107"/>
      <c r="IXY38" s="107"/>
      <c r="IXZ38" s="107"/>
      <c r="IYA38" s="107"/>
      <c r="IYB38" s="107"/>
      <c r="IYC38" s="107"/>
      <c r="IYD38" s="107"/>
      <c r="IYE38" s="107"/>
      <c r="IYF38" s="107"/>
      <c r="IYG38" s="107"/>
      <c r="IYH38" s="107"/>
      <c r="IYI38" s="107"/>
      <c r="IYJ38" s="107"/>
      <c r="IYK38" s="107"/>
      <c r="IYL38" s="107"/>
      <c r="IYM38" s="107"/>
      <c r="IYN38" s="107"/>
      <c r="IYO38" s="107"/>
      <c r="IYP38" s="107"/>
      <c r="IYQ38" s="107"/>
      <c r="IYR38" s="107"/>
      <c r="IYS38" s="107"/>
      <c r="IYT38" s="107"/>
      <c r="IYU38" s="107"/>
      <c r="IYV38" s="107"/>
      <c r="IYW38" s="107"/>
      <c r="IYX38" s="107"/>
      <c r="IYY38" s="107"/>
      <c r="IYZ38" s="107"/>
      <c r="IZA38" s="107"/>
      <c r="IZB38" s="107"/>
      <c r="IZC38" s="107"/>
      <c r="IZD38" s="107"/>
      <c r="IZE38" s="107"/>
      <c r="IZF38" s="107"/>
      <c r="IZG38" s="107"/>
      <c r="IZH38" s="107"/>
      <c r="IZI38" s="107"/>
      <c r="IZJ38" s="107"/>
      <c r="IZK38" s="107"/>
      <c r="IZL38" s="107"/>
      <c r="IZM38" s="107"/>
      <c r="IZN38" s="107"/>
      <c r="IZO38" s="107"/>
      <c r="IZP38" s="107"/>
      <c r="IZQ38" s="107"/>
      <c r="IZR38" s="107"/>
      <c r="IZS38" s="107"/>
      <c r="IZT38" s="107"/>
      <c r="IZU38" s="107"/>
      <c r="IZV38" s="107"/>
      <c r="IZW38" s="107"/>
      <c r="IZX38" s="107"/>
      <c r="IZY38" s="107"/>
      <c r="IZZ38" s="107"/>
      <c r="JAA38" s="107"/>
      <c r="JAB38" s="107"/>
      <c r="JAC38" s="107"/>
      <c r="JAD38" s="107"/>
      <c r="JAE38" s="107"/>
      <c r="JAF38" s="107"/>
      <c r="JAG38" s="107"/>
      <c r="JAH38" s="107"/>
      <c r="JAI38" s="107"/>
      <c r="JAJ38" s="107"/>
      <c r="JAK38" s="107"/>
      <c r="JAL38" s="107"/>
      <c r="JAM38" s="107"/>
      <c r="JAN38" s="107"/>
      <c r="JAO38" s="107"/>
      <c r="JAP38" s="107"/>
      <c r="JAQ38" s="107"/>
      <c r="JAR38" s="107"/>
      <c r="JAS38" s="107"/>
      <c r="JAT38" s="107"/>
      <c r="JAU38" s="107"/>
      <c r="JAV38" s="107"/>
      <c r="JAW38" s="107"/>
      <c r="JAX38" s="107"/>
      <c r="JAY38" s="107"/>
      <c r="JAZ38" s="107"/>
      <c r="JBA38" s="107"/>
      <c r="JBB38" s="107"/>
      <c r="JBC38" s="107"/>
      <c r="JBD38" s="107"/>
      <c r="JBE38" s="107"/>
      <c r="JBF38" s="107"/>
      <c r="JBG38" s="107"/>
      <c r="JBH38" s="107"/>
      <c r="JBI38" s="107"/>
      <c r="JBJ38" s="107"/>
      <c r="JBK38" s="107"/>
      <c r="JBL38" s="107"/>
      <c r="JBM38" s="107"/>
      <c r="JBN38" s="107"/>
      <c r="JBO38" s="107"/>
      <c r="JBP38" s="107"/>
      <c r="JBQ38" s="107"/>
      <c r="JBR38" s="107"/>
      <c r="JBS38" s="107"/>
      <c r="JBT38" s="107"/>
      <c r="JBU38" s="107"/>
      <c r="JBV38" s="107"/>
      <c r="JBW38" s="107"/>
      <c r="JBX38" s="107"/>
      <c r="JBY38" s="107"/>
      <c r="JBZ38" s="107"/>
      <c r="JCA38" s="107"/>
      <c r="JCB38" s="107"/>
      <c r="JCC38" s="107"/>
      <c r="JCD38" s="107"/>
      <c r="JCE38" s="107"/>
      <c r="JCF38" s="107"/>
      <c r="JCG38" s="107"/>
      <c r="JCH38" s="107"/>
      <c r="JCI38" s="107"/>
      <c r="JCJ38" s="107"/>
      <c r="JCK38" s="107"/>
      <c r="JCL38" s="107"/>
      <c r="JCM38" s="107"/>
      <c r="JCN38" s="107"/>
      <c r="JCO38" s="107"/>
      <c r="JCP38" s="107"/>
      <c r="JCQ38" s="107"/>
      <c r="JCR38" s="107"/>
      <c r="JCS38" s="107"/>
      <c r="JCT38" s="107"/>
      <c r="JCU38" s="107"/>
      <c r="JCV38" s="107"/>
      <c r="JCW38" s="107"/>
      <c r="JCX38" s="107"/>
      <c r="JCY38" s="107"/>
      <c r="JCZ38" s="107"/>
      <c r="JDA38" s="107"/>
      <c r="JDB38" s="107"/>
      <c r="JDC38" s="107"/>
      <c r="JDD38" s="107"/>
      <c r="JDE38" s="107"/>
      <c r="JDF38" s="107"/>
      <c r="JDG38" s="107"/>
      <c r="JDH38" s="107"/>
      <c r="JDI38" s="107"/>
      <c r="JDJ38" s="107"/>
      <c r="JDK38" s="107"/>
      <c r="JDL38" s="107"/>
      <c r="JDM38" s="107"/>
      <c r="JDN38" s="107"/>
      <c r="JDO38" s="107"/>
      <c r="JDP38" s="107"/>
      <c r="JDQ38" s="107"/>
      <c r="JDR38" s="107"/>
      <c r="JDS38" s="107"/>
      <c r="JDT38" s="107"/>
      <c r="JDU38" s="107"/>
      <c r="JDV38" s="107"/>
      <c r="JDW38" s="107"/>
      <c r="JDX38" s="107"/>
      <c r="JDY38" s="107"/>
      <c r="JDZ38" s="107"/>
      <c r="JEA38" s="107"/>
      <c r="JEB38" s="107"/>
      <c r="JEC38" s="107"/>
      <c r="JED38" s="107"/>
      <c r="JEE38" s="107"/>
      <c r="JEF38" s="107"/>
      <c r="JEG38" s="107"/>
      <c r="JEH38" s="107"/>
      <c r="JEI38" s="107"/>
      <c r="JEJ38" s="107"/>
      <c r="JEK38" s="107"/>
      <c r="JEL38" s="107"/>
      <c r="JEM38" s="107"/>
      <c r="JEN38" s="107"/>
      <c r="JEO38" s="107"/>
      <c r="JEP38" s="107"/>
      <c r="JEQ38" s="107"/>
      <c r="JER38" s="107"/>
      <c r="JES38" s="107"/>
      <c r="JET38" s="107"/>
      <c r="JEU38" s="107"/>
      <c r="JEV38" s="107"/>
      <c r="JEW38" s="107"/>
      <c r="JEX38" s="107"/>
      <c r="JEY38" s="107"/>
      <c r="JEZ38" s="107"/>
      <c r="JFA38" s="107"/>
      <c r="JFB38" s="107"/>
      <c r="JFC38" s="107"/>
      <c r="JFD38" s="107"/>
      <c r="JFE38" s="107"/>
      <c r="JFF38" s="107"/>
      <c r="JFG38" s="107"/>
      <c r="JFH38" s="107"/>
      <c r="JFI38" s="107"/>
      <c r="JFJ38" s="107"/>
      <c r="JFK38" s="107"/>
      <c r="JFL38" s="107"/>
      <c r="JFM38" s="107"/>
      <c r="JFN38" s="107"/>
      <c r="JFO38" s="107"/>
      <c r="JFP38" s="107"/>
      <c r="JFQ38" s="107"/>
      <c r="JFR38" s="107"/>
      <c r="JFS38" s="107"/>
      <c r="JFT38" s="107"/>
      <c r="JFU38" s="107"/>
      <c r="JFV38" s="107"/>
      <c r="JFW38" s="107"/>
      <c r="JFX38" s="107"/>
      <c r="JFY38" s="107"/>
      <c r="JFZ38" s="107"/>
      <c r="JGA38" s="107"/>
      <c r="JGB38" s="107"/>
      <c r="JGC38" s="107"/>
      <c r="JGD38" s="107"/>
      <c r="JGE38" s="107"/>
      <c r="JGF38" s="107"/>
      <c r="JGG38" s="107"/>
      <c r="JGH38" s="107"/>
      <c r="JGI38" s="107"/>
      <c r="JGJ38" s="107"/>
      <c r="JGK38" s="107"/>
      <c r="JGL38" s="107"/>
      <c r="JGM38" s="107"/>
      <c r="JGN38" s="107"/>
      <c r="JGO38" s="107"/>
      <c r="JGP38" s="107"/>
      <c r="JGQ38" s="107"/>
      <c r="JGR38" s="107"/>
      <c r="JGS38" s="107"/>
      <c r="JGT38" s="107"/>
      <c r="JGU38" s="107"/>
      <c r="JGV38" s="107"/>
      <c r="JGW38" s="107"/>
      <c r="JGX38" s="107"/>
      <c r="JGY38" s="107"/>
      <c r="JGZ38" s="107"/>
      <c r="JHA38" s="107"/>
      <c r="JHB38" s="107"/>
      <c r="JHC38" s="107"/>
      <c r="JHD38" s="107"/>
      <c r="JHE38" s="107"/>
      <c r="JHF38" s="107"/>
      <c r="JHG38" s="107"/>
      <c r="JHH38" s="107"/>
      <c r="JHI38" s="107"/>
      <c r="JHJ38" s="107"/>
      <c r="JHK38" s="107"/>
      <c r="JHL38" s="107"/>
      <c r="JHM38" s="107"/>
      <c r="JHN38" s="107"/>
      <c r="JHO38" s="107"/>
      <c r="JHP38" s="107"/>
      <c r="JHQ38" s="107"/>
      <c r="JHR38" s="107"/>
      <c r="JHS38" s="107"/>
      <c r="JHT38" s="107"/>
      <c r="JHU38" s="107"/>
      <c r="JHV38" s="107"/>
      <c r="JHW38" s="107"/>
      <c r="JHX38" s="107"/>
      <c r="JHY38" s="107"/>
      <c r="JHZ38" s="107"/>
      <c r="JIA38" s="107"/>
      <c r="JIB38" s="107"/>
      <c r="JIC38" s="107"/>
      <c r="JID38" s="107"/>
      <c r="JIE38" s="107"/>
      <c r="JIF38" s="107"/>
      <c r="JIG38" s="107"/>
      <c r="JIH38" s="107"/>
      <c r="JII38" s="107"/>
      <c r="JIJ38" s="107"/>
      <c r="JIK38" s="107"/>
      <c r="JIL38" s="107"/>
      <c r="JIM38" s="107"/>
      <c r="JIN38" s="107"/>
      <c r="JIO38" s="107"/>
      <c r="JIP38" s="107"/>
      <c r="JIQ38" s="107"/>
      <c r="JIR38" s="107"/>
      <c r="JIS38" s="107"/>
      <c r="JIT38" s="107"/>
      <c r="JIU38" s="107"/>
      <c r="JIV38" s="107"/>
      <c r="JIW38" s="107"/>
      <c r="JIX38" s="107"/>
      <c r="JIY38" s="107"/>
      <c r="JIZ38" s="107"/>
      <c r="JJA38" s="107"/>
      <c r="JJB38" s="107"/>
      <c r="JJC38" s="107"/>
      <c r="JJD38" s="107"/>
      <c r="JJE38" s="107"/>
      <c r="JJF38" s="107"/>
      <c r="JJG38" s="107"/>
      <c r="JJH38" s="107"/>
      <c r="JJI38" s="107"/>
      <c r="JJJ38" s="107"/>
      <c r="JJK38" s="107"/>
      <c r="JJL38" s="107"/>
      <c r="JJM38" s="107"/>
      <c r="JJN38" s="107"/>
      <c r="JJO38" s="107"/>
      <c r="JJP38" s="107"/>
      <c r="JJQ38" s="107"/>
      <c r="JJR38" s="107"/>
      <c r="JJS38" s="107"/>
      <c r="JJT38" s="107"/>
      <c r="JJU38" s="107"/>
      <c r="JJV38" s="107"/>
      <c r="JJW38" s="107"/>
      <c r="JJX38" s="107"/>
      <c r="JJY38" s="107"/>
      <c r="JJZ38" s="107"/>
      <c r="JKA38" s="107"/>
      <c r="JKB38" s="107"/>
      <c r="JKC38" s="107"/>
      <c r="JKD38" s="107"/>
      <c r="JKE38" s="107"/>
      <c r="JKF38" s="107"/>
      <c r="JKG38" s="107"/>
      <c r="JKH38" s="107"/>
      <c r="JKI38" s="107"/>
      <c r="JKJ38" s="107"/>
      <c r="JKK38" s="107"/>
      <c r="JKL38" s="107"/>
      <c r="JKM38" s="107"/>
      <c r="JKN38" s="107"/>
      <c r="JKO38" s="107"/>
      <c r="JKP38" s="107"/>
      <c r="JKQ38" s="107"/>
      <c r="JKR38" s="107"/>
      <c r="JKS38" s="107"/>
      <c r="JKT38" s="107"/>
      <c r="JKU38" s="107"/>
      <c r="JKV38" s="107"/>
      <c r="JKW38" s="107"/>
      <c r="JKX38" s="107"/>
      <c r="JKY38" s="107"/>
      <c r="JKZ38" s="107"/>
      <c r="JLA38" s="107"/>
      <c r="JLB38" s="107"/>
      <c r="JLC38" s="107"/>
      <c r="JLD38" s="107"/>
      <c r="JLE38" s="107"/>
      <c r="JLF38" s="107"/>
      <c r="JLG38" s="107"/>
      <c r="JLH38" s="107"/>
      <c r="JLI38" s="107"/>
      <c r="JLJ38" s="107"/>
      <c r="JLK38" s="107"/>
      <c r="JLL38" s="107"/>
      <c r="JLM38" s="107"/>
      <c r="JLN38" s="107"/>
      <c r="JLO38" s="107"/>
      <c r="JLP38" s="107"/>
      <c r="JLQ38" s="107"/>
      <c r="JLR38" s="107"/>
      <c r="JLS38" s="107"/>
      <c r="JLT38" s="107"/>
      <c r="JLU38" s="107"/>
      <c r="JLV38" s="107"/>
      <c r="JLW38" s="107"/>
      <c r="JLX38" s="107"/>
      <c r="JLY38" s="107"/>
      <c r="JLZ38" s="107"/>
      <c r="JMA38" s="107"/>
      <c r="JMB38" s="107"/>
      <c r="JMC38" s="107"/>
      <c r="JMD38" s="107"/>
      <c r="JME38" s="107"/>
      <c r="JMF38" s="107"/>
      <c r="JMG38" s="107"/>
      <c r="JMH38" s="107"/>
      <c r="JMI38" s="107"/>
      <c r="JMJ38" s="107"/>
      <c r="JMK38" s="107"/>
      <c r="JML38" s="107"/>
      <c r="JMM38" s="107"/>
      <c r="JMN38" s="107"/>
      <c r="JMO38" s="107"/>
      <c r="JMP38" s="107"/>
      <c r="JMQ38" s="107"/>
      <c r="JMR38" s="107"/>
      <c r="JMS38" s="107"/>
      <c r="JMT38" s="107"/>
      <c r="JMU38" s="107"/>
      <c r="JMV38" s="107"/>
      <c r="JMW38" s="107"/>
      <c r="JMX38" s="107"/>
      <c r="JMY38" s="107"/>
      <c r="JMZ38" s="107"/>
      <c r="JNA38" s="107"/>
      <c r="JNB38" s="107"/>
      <c r="JNC38" s="107"/>
      <c r="JND38" s="107"/>
      <c r="JNE38" s="107"/>
      <c r="JNF38" s="107"/>
      <c r="JNG38" s="107"/>
      <c r="JNH38" s="107"/>
      <c r="JNI38" s="107"/>
      <c r="JNJ38" s="107"/>
      <c r="JNK38" s="107"/>
      <c r="JNL38" s="107"/>
      <c r="JNM38" s="107"/>
      <c r="JNN38" s="107"/>
      <c r="JNO38" s="107"/>
      <c r="JNP38" s="107"/>
      <c r="JNQ38" s="107"/>
      <c r="JNR38" s="107"/>
      <c r="JNS38" s="107"/>
      <c r="JNT38" s="107"/>
      <c r="JNU38" s="107"/>
      <c r="JNV38" s="107"/>
      <c r="JNW38" s="107"/>
      <c r="JNX38" s="107"/>
      <c r="JNY38" s="107"/>
      <c r="JNZ38" s="107"/>
      <c r="JOA38" s="107"/>
      <c r="JOB38" s="107"/>
      <c r="JOC38" s="107"/>
      <c r="JOD38" s="107"/>
      <c r="JOE38" s="107"/>
      <c r="JOF38" s="107"/>
      <c r="JOG38" s="107"/>
      <c r="JOH38" s="107"/>
      <c r="JOI38" s="107"/>
      <c r="JOJ38" s="107"/>
      <c r="JOK38" s="107"/>
      <c r="JOL38" s="107"/>
      <c r="JOM38" s="107"/>
      <c r="JON38" s="107"/>
      <c r="JOO38" s="107"/>
      <c r="JOP38" s="107"/>
      <c r="JOQ38" s="107"/>
      <c r="JOR38" s="107"/>
      <c r="JOS38" s="107"/>
      <c r="JOT38" s="107"/>
      <c r="JOU38" s="107"/>
      <c r="JOV38" s="107"/>
      <c r="JOW38" s="107"/>
      <c r="JOX38" s="107"/>
      <c r="JOY38" s="107"/>
      <c r="JOZ38" s="107"/>
      <c r="JPA38" s="107"/>
      <c r="JPB38" s="107"/>
      <c r="JPC38" s="107"/>
      <c r="JPD38" s="107"/>
      <c r="JPE38" s="107"/>
      <c r="JPF38" s="107"/>
      <c r="JPG38" s="107"/>
      <c r="JPH38" s="107"/>
      <c r="JPI38" s="107"/>
      <c r="JPJ38" s="107"/>
      <c r="JPK38" s="107"/>
      <c r="JPL38" s="107"/>
      <c r="JPM38" s="107"/>
      <c r="JPN38" s="107"/>
      <c r="JPO38" s="107"/>
      <c r="JPP38" s="107"/>
      <c r="JPQ38" s="107"/>
      <c r="JPR38" s="107"/>
      <c r="JPS38" s="107"/>
      <c r="JPT38" s="107"/>
      <c r="JPU38" s="107"/>
      <c r="JPV38" s="107"/>
      <c r="JPW38" s="107"/>
      <c r="JPX38" s="107"/>
      <c r="JPY38" s="107"/>
      <c r="JPZ38" s="107"/>
      <c r="JQA38" s="107"/>
      <c r="JQB38" s="107"/>
      <c r="JQC38" s="107"/>
      <c r="JQD38" s="107"/>
      <c r="JQE38" s="107"/>
      <c r="JQF38" s="107"/>
      <c r="JQG38" s="107"/>
      <c r="JQH38" s="107"/>
      <c r="JQI38" s="107"/>
      <c r="JQJ38" s="107"/>
      <c r="JQK38" s="107"/>
      <c r="JQL38" s="107"/>
      <c r="JQM38" s="107"/>
      <c r="JQN38" s="107"/>
      <c r="JQO38" s="107"/>
      <c r="JQP38" s="107"/>
      <c r="JQQ38" s="107"/>
      <c r="JQR38" s="107"/>
      <c r="JQS38" s="107"/>
      <c r="JQT38" s="107"/>
      <c r="JQU38" s="107"/>
      <c r="JQV38" s="107"/>
      <c r="JQW38" s="107"/>
      <c r="JQX38" s="107"/>
      <c r="JQY38" s="107"/>
      <c r="JQZ38" s="107"/>
      <c r="JRA38" s="107"/>
      <c r="JRB38" s="107"/>
      <c r="JRC38" s="107"/>
      <c r="JRD38" s="107"/>
      <c r="JRE38" s="107"/>
      <c r="JRF38" s="107"/>
      <c r="JRG38" s="107"/>
      <c r="JRH38" s="107"/>
      <c r="JRI38" s="107"/>
      <c r="JRJ38" s="107"/>
      <c r="JRK38" s="107"/>
      <c r="JRL38" s="107"/>
      <c r="JRM38" s="107"/>
      <c r="JRN38" s="107"/>
      <c r="JRO38" s="107"/>
      <c r="JRP38" s="107"/>
      <c r="JRQ38" s="107"/>
      <c r="JRR38" s="107"/>
      <c r="JRS38" s="107"/>
      <c r="JRT38" s="107"/>
      <c r="JRU38" s="107"/>
      <c r="JRV38" s="107"/>
      <c r="JRW38" s="107"/>
      <c r="JRX38" s="107"/>
      <c r="JRY38" s="107"/>
      <c r="JRZ38" s="107"/>
      <c r="JSA38" s="107"/>
      <c r="JSB38" s="107"/>
      <c r="JSC38" s="107"/>
      <c r="JSD38" s="107"/>
      <c r="JSE38" s="107"/>
      <c r="JSF38" s="107"/>
      <c r="JSG38" s="107"/>
      <c r="JSH38" s="107"/>
      <c r="JSI38" s="107"/>
      <c r="JSJ38" s="107"/>
      <c r="JSK38" s="107"/>
      <c r="JSL38" s="107"/>
      <c r="JSM38" s="107"/>
      <c r="JSN38" s="107"/>
      <c r="JSO38" s="107"/>
      <c r="JSP38" s="107"/>
      <c r="JSQ38" s="107"/>
      <c r="JSR38" s="107"/>
      <c r="JSS38" s="107"/>
      <c r="JST38" s="107"/>
      <c r="JSU38" s="107"/>
      <c r="JSV38" s="107"/>
      <c r="JSW38" s="107"/>
      <c r="JSX38" s="107"/>
      <c r="JSY38" s="107"/>
      <c r="JSZ38" s="107"/>
      <c r="JTA38" s="107"/>
      <c r="JTB38" s="107"/>
      <c r="JTC38" s="107"/>
      <c r="JTD38" s="107"/>
      <c r="JTE38" s="107"/>
      <c r="JTF38" s="107"/>
      <c r="JTG38" s="107"/>
      <c r="JTH38" s="107"/>
      <c r="JTI38" s="107"/>
      <c r="JTJ38" s="107"/>
      <c r="JTK38" s="107"/>
      <c r="JTL38" s="107"/>
      <c r="JTM38" s="107"/>
      <c r="JTN38" s="107"/>
      <c r="JTO38" s="107"/>
      <c r="JTP38" s="107"/>
      <c r="JTQ38" s="107"/>
      <c r="JTR38" s="107"/>
      <c r="JTS38" s="107"/>
      <c r="JTT38" s="107"/>
      <c r="JTU38" s="107"/>
      <c r="JTV38" s="107"/>
      <c r="JTW38" s="107"/>
      <c r="JTX38" s="107"/>
      <c r="JTY38" s="107"/>
      <c r="JTZ38" s="107"/>
      <c r="JUA38" s="107"/>
      <c r="JUB38" s="107"/>
      <c r="JUC38" s="107"/>
      <c r="JUD38" s="107"/>
      <c r="JUE38" s="107"/>
      <c r="JUF38" s="107"/>
      <c r="JUG38" s="107"/>
      <c r="JUH38" s="107"/>
      <c r="JUI38" s="107"/>
      <c r="JUJ38" s="107"/>
      <c r="JUK38" s="107"/>
      <c r="JUL38" s="107"/>
      <c r="JUM38" s="107"/>
      <c r="JUN38" s="107"/>
      <c r="JUO38" s="107"/>
      <c r="JUP38" s="107"/>
      <c r="JUQ38" s="107"/>
      <c r="JUR38" s="107"/>
      <c r="JUS38" s="107"/>
      <c r="JUT38" s="107"/>
      <c r="JUU38" s="107"/>
      <c r="JUV38" s="107"/>
      <c r="JUW38" s="107"/>
      <c r="JUX38" s="107"/>
      <c r="JUY38" s="107"/>
      <c r="JUZ38" s="107"/>
      <c r="JVA38" s="107"/>
      <c r="JVB38" s="107"/>
      <c r="JVC38" s="107"/>
      <c r="JVD38" s="107"/>
      <c r="JVE38" s="107"/>
      <c r="JVF38" s="107"/>
      <c r="JVG38" s="107"/>
      <c r="JVH38" s="107"/>
      <c r="JVI38" s="107"/>
      <c r="JVJ38" s="107"/>
      <c r="JVK38" s="107"/>
      <c r="JVL38" s="107"/>
      <c r="JVM38" s="107"/>
      <c r="JVN38" s="107"/>
      <c r="JVO38" s="107"/>
      <c r="JVP38" s="107"/>
      <c r="JVQ38" s="107"/>
      <c r="JVR38" s="107"/>
      <c r="JVS38" s="107"/>
      <c r="JVT38" s="107"/>
      <c r="JVU38" s="107"/>
      <c r="JVV38" s="107"/>
      <c r="JVW38" s="107"/>
      <c r="JVX38" s="107"/>
      <c r="JVY38" s="107"/>
      <c r="JVZ38" s="107"/>
      <c r="JWA38" s="107"/>
      <c r="JWB38" s="107"/>
      <c r="JWC38" s="107"/>
      <c r="JWD38" s="107"/>
      <c r="JWE38" s="107"/>
      <c r="JWF38" s="107"/>
      <c r="JWG38" s="107"/>
      <c r="JWH38" s="107"/>
      <c r="JWI38" s="107"/>
      <c r="JWJ38" s="107"/>
      <c r="JWK38" s="107"/>
      <c r="JWL38" s="107"/>
      <c r="JWM38" s="107"/>
      <c r="JWN38" s="107"/>
      <c r="JWO38" s="107"/>
      <c r="JWP38" s="107"/>
      <c r="JWQ38" s="107"/>
      <c r="JWR38" s="107"/>
      <c r="JWS38" s="107"/>
      <c r="JWT38" s="107"/>
      <c r="JWU38" s="107"/>
      <c r="JWV38" s="107"/>
      <c r="JWW38" s="107"/>
      <c r="JWX38" s="107"/>
      <c r="JWY38" s="107"/>
      <c r="JWZ38" s="107"/>
      <c r="JXA38" s="107"/>
      <c r="JXB38" s="107"/>
      <c r="JXC38" s="107"/>
      <c r="JXD38" s="107"/>
      <c r="JXE38" s="107"/>
      <c r="JXF38" s="107"/>
      <c r="JXG38" s="107"/>
      <c r="JXH38" s="107"/>
      <c r="JXI38" s="107"/>
      <c r="JXJ38" s="107"/>
      <c r="JXK38" s="107"/>
      <c r="JXL38" s="107"/>
      <c r="JXM38" s="107"/>
      <c r="JXN38" s="107"/>
      <c r="JXO38" s="107"/>
      <c r="JXP38" s="107"/>
      <c r="JXQ38" s="107"/>
      <c r="JXR38" s="107"/>
      <c r="JXS38" s="107"/>
      <c r="JXT38" s="107"/>
      <c r="JXU38" s="107"/>
      <c r="JXV38" s="107"/>
      <c r="JXW38" s="107"/>
      <c r="JXX38" s="107"/>
      <c r="JXY38" s="107"/>
      <c r="JXZ38" s="107"/>
      <c r="JYA38" s="107"/>
      <c r="JYB38" s="107"/>
      <c r="JYC38" s="107"/>
      <c r="JYD38" s="107"/>
      <c r="JYE38" s="107"/>
      <c r="JYF38" s="107"/>
      <c r="JYG38" s="107"/>
      <c r="JYH38" s="107"/>
      <c r="JYI38" s="107"/>
      <c r="JYJ38" s="107"/>
      <c r="JYK38" s="107"/>
      <c r="JYL38" s="107"/>
      <c r="JYM38" s="107"/>
      <c r="JYN38" s="107"/>
      <c r="JYO38" s="107"/>
      <c r="JYP38" s="107"/>
      <c r="JYQ38" s="107"/>
      <c r="JYR38" s="107"/>
      <c r="JYS38" s="107"/>
      <c r="JYT38" s="107"/>
      <c r="JYU38" s="107"/>
      <c r="JYV38" s="107"/>
      <c r="JYW38" s="107"/>
      <c r="JYX38" s="107"/>
      <c r="JYY38" s="107"/>
      <c r="JYZ38" s="107"/>
      <c r="JZA38" s="107"/>
      <c r="JZB38" s="107"/>
      <c r="JZC38" s="107"/>
      <c r="JZD38" s="107"/>
      <c r="JZE38" s="107"/>
      <c r="JZF38" s="107"/>
      <c r="JZG38" s="107"/>
      <c r="JZH38" s="107"/>
      <c r="JZI38" s="107"/>
      <c r="JZJ38" s="107"/>
      <c r="JZK38" s="107"/>
      <c r="JZL38" s="107"/>
      <c r="JZM38" s="107"/>
      <c r="JZN38" s="107"/>
      <c r="JZO38" s="107"/>
      <c r="JZP38" s="107"/>
      <c r="JZQ38" s="107"/>
      <c r="JZR38" s="107"/>
      <c r="JZS38" s="107"/>
      <c r="JZT38" s="107"/>
      <c r="JZU38" s="107"/>
      <c r="JZV38" s="107"/>
      <c r="JZW38" s="107"/>
      <c r="JZX38" s="107"/>
      <c r="JZY38" s="107"/>
      <c r="JZZ38" s="107"/>
      <c r="KAA38" s="107"/>
      <c r="KAB38" s="107"/>
      <c r="KAC38" s="107"/>
      <c r="KAD38" s="107"/>
      <c r="KAE38" s="107"/>
      <c r="KAF38" s="107"/>
      <c r="KAG38" s="107"/>
      <c r="KAH38" s="107"/>
      <c r="KAI38" s="107"/>
      <c r="KAJ38" s="107"/>
      <c r="KAK38" s="107"/>
      <c r="KAL38" s="107"/>
      <c r="KAM38" s="107"/>
      <c r="KAN38" s="107"/>
      <c r="KAO38" s="107"/>
      <c r="KAP38" s="107"/>
      <c r="KAQ38" s="107"/>
      <c r="KAR38" s="107"/>
      <c r="KAS38" s="107"/>
      <c r="KAT38" s="107"/>
      <c r="KAU38" s="107"/>
      <c r="KAV38" s="107"/>
      <c r="KAW38" s="107"/>
      <c r="KAX38" s="107"/>
      <c r="KAY38" s="107"/>
      <c r="KAZ38" s="107"/>
      <c r="KBA38" s="107"/>
      <c r="KBB38" s="107"/>
      <c r="KBC38" s="107"/>
      <c r="KBD38" s="107"/>
      <c r="KBE38" s="107"/>
      <c r="KBF38" s="107"/>
      <c r="KBG38" s="107"/>
      <c r="KBH38" s="107"/>
      <c r="KBI38" s="107"/>
      <c r="KBJ38" s="107"/>
      <c r="KBK38" s="107"/>
      <c r="KBL38" s="107"/>
      <c r="KBM38" s="107"/>
      <c r="KBN38" s="107"/>
      <c r="KBO38" s="107"/>
      <c r="KBP38" s="107"/>
      <c r="KBQ38" s="107"/>
      <c r="KBR38" s="107"/>
      <c r="KBS38" s="107"/>
      <c r="KBT38" s="107"/>
      <c r="KBU38" s="107"/>
      <c r="KBV38" s="107"/>
      <c r="KBW38" s="107"/>
      <c r="KBX38" s="107"/>
      <c r="KBY38" s="107"/>
      <c r="KBZ38" s="107"/>
      <c r="KCA38" s="107"/>
      <c r="KCB38" s="107"/>
      <c r="KCC38" s="107"/>
      <c r="KCD38" s="107"/>
      <c r="KCE38" s="107"/>
      <c r="KCF38" s="107"/>
      <c r="KCG38" s="107"/>
      <c r="KCH38" s="107"/>
      <c r="KCI38" s="107"/>
      <c r="KCJ38" s="107"/>
      <c r="KCK38" s="107"/>
      <c r="KCL38" s="107"/>
      <c r="KCM38" s="107"/>
      <c r="KCN38" s="107"/>
      <c r="KCO38" s="107"/>
      <c r="KCP38" s="107"/>
      <c r="KCQ38" s="107"/>
      <c r="KCR38" s="107"/>
      <c r="KCS38" s="107"/>
      <c r="KCT38" s="107"/>
      <c r="KCU38" s="107"/>
      <c r="KCV38" s="107"/>
      <c r="KCW38" s="107"/>
      <c r="KCX38" s="107"/>
      <c r="KCY38" s="107"/>
      <c r="KCZ38" s="107"/>
      <c r="KDA38" s="107"/>
      <c r="KDB38" s="107"/>
      <c r="KDC38" s="107"/>
      <c r="KDD38" s="107"/>
      <c r="KDE38" s="107"/>
      <c r="KDF38" s="107"/>
      <c r="KDG38" s="107"/>
      <c r="KDH38" s="107"/>
      <c r="KDI38" s="107"/>
      <c r="KDJ38" s="107"/>
      <c r="KDK38" s="107"/>
      <c r="KDL38" s="107"/>
      <c r="KDM38" s="107"/>
      <c r="KDN38" s="107"/>
      <c r="KDO38" s="107"/>
      <c r="KDP38" s="107"/>
      <c r="KDQ38" s="107"/>
      <c r="KDR38" s="107"/>
      <c r="KDS38" s="107"/>
      <c r="KDT38" s="107"/>
      <c r="KDU38" s="107"/>
      <c r="KDV38" s="107"/>
      <c r="KDW38" s="107"/>
      <c r="KDX38" s="107"/>
      <c r="KDY38" s="107"/>
      <c r="KDZ38" s="107"/>
      <c r="KEA38" s="107"/>
      <c r="KEB38" s="107"/>
      <c r="KEC38" s="107"/>
      <c r="KED38" s="107"/>
      <c r="KEE38" s="107"/>
      <c r="KEF38" s="107"/>
      <c r="KEG38" s="107"/>
      <c r="KEH38" s="107"/>
      <c r="KEI38" s="107"/>
      <c r="KEJ38" s="107"/>
      <c r="KEK38" s="107"/>
      <c r="KEL38" s="107"/>
      <c r="KEM38" s="107"/>
      <c r="KEN38" s="107"/>
      <c r="KEO38" s="107"/>
      <c r="KEP38" s="107"/>
      <c r="KEQ38" s="107"/>
      <c r="KER38" s="107"/>
      <c r="KES38" s="107"/>
      <c r="KET38" s="107"/>
      <c r="KEU38" s="107"/>
      <c r="KEV38" s="107"/>
      <c r="KEW38" s="107"/>
      <c r="KEX38" s="107"/>
      <c r="KEY38" s="107"/>
      <c r="KEZ38" s="107"/>
      <c r="KFA38" s="107"/>
      <c r="KFB38" s="107"/>
      <c r="KFC38" s="107"/>
      <c r="KFD38" s="107"/>
      <c r="KFE38" s="107"/>
      <c r="KFF38" s="107"/>
      <c r="KFG38" s="107"/>
      <c r="KFH38" s="107"/>
      <c r="KFI38" s="107"/>
      <c r="KFJ38" s="107"/>
      <c r="KFK38" s="107"/>
      <c r="KFL38" s="107"/>
      <c r="KFM38" s="107"/>
      <c r="KFN38" s="107"/>
      <c r="KFO38" s="107"/>
      <c r="KFP38" s="107"/>
      <c r="KFQ38" s="107"/>
      <c r="KFR38" s="107"/>
      <c r="KFS38" s="107"/>
      <c r="KFT38" s="107"/>
      <c r="KFU38" s="107"/>
      <c r="KFV38" s="107"/>
      <c r="KFW38" s="107"/>
      <c r="KFX38" s="107"/>
      <c r="KFY38" s="107"/>
      <c r="KFZ38" s="107"/>
      <c r="KGA38" s="107"/>
      <c r="KGB38" s="107"/>
      <c r="KGC38" s="107"/>
      <c r="KGD38" s="107"/>
      <c r="KGE38" s="107"/>
      <c r="KGF38" s="107"/>
      <c r="KGG38" s="107"/>
      <c r="KGH38" s="107"/>
      <c r="KGI38" s="107"/>
      <c r="KGJ38" s="107"/>
      <c r="KGK38" s="107"/>
      <c r="KGL38" s="107"/>
      <c r="KGM38" s="107"/>
      <c r="KGN38" s="107"/>
      <c r="KGO38" s="107"/>
      <c r="KGP38" s="107"/>
      <c r="KGQ38" s="107"/>
      <c r="KGR38" s="107"/>
      <c r="KGS38" s="107"/>
      <c r="KGT38" s="107"/>
      <c r="KGU38" s="107"/>
      <c r="KGV38" s="107"/>
      <c r="KGW38" s="107"/>
      <c r="KGX38" s="107"/>
      <c r="KGY38" s="107"/>
      <c r="KGZ38" s="107"/>
      <c r="KHA38" s="107"/>
      <c r="KHB38" s="107"/>
      <c r="KHC38" s="107"/>
      <c r="KHD38" s="107"/>
      <c r="KHE38" s="107"/>
      <c r="KHF38" s="107"/>
      <c r="KHG38" s="107"/>
      <c r="KHH38" s="107"/>
      <c r="KHI38" s="107"/>
      <c r="KHJ38" s="107"/>
      <c r="KHK38" s="107"/>
      <c r="KHL38" s="107"/>
      <c r="KHM38" s="107"/>
      <c r="KHN38" s="107"/>
      <c r="KHO38" s="107"/>
      <c r="KHP38" s="107"/>
      <c r="KHQ38" s="107"/>
      <c r="KHR38" s="107"/>
      <c r="KHS38" s="107"/>
      <c r="KHT38" s="107"/>
      <c r="KHU38" s="107"/>
      <c r="KHV38" s="107"/>
      <c r="KHW38" s="107"/>
      <c r="KHX38" s="107"/>
      <c r="KHY38" s="107"/>
      <c r="KHZ38" s="107"/>
      <c r="KIA38" s="107"/>
      <c r="KIB38" s="107"/>
      <c r="KIC38" s="107"/>
      <c r="KID38" s="107"/>
      <c r="KIE38" s="107"/>
      <c r="KIF38" s="107"/>
      <c r="KIG38" s="107"/>
      <c r="KIH38" s="107"/>
      <c r="KII38" s="107"/>
      <c r="KIJ38" s="107"/>
      <c r="KIK38" s="107"/>
      <c r="KIL38" s="107"/>
      <c r="KIM38" s="107"/>
      <c r="KIN38" s="107"/>
      <c r="KIO38" s="107"/>
      <c r="KIP38" s="107"/>
      <c r="KIQ38" s="107"/>
      <c r="KIR38" s="107"/>
      <c r="KIS38" s="107"/>
      <c r="KIT38" s="107"/>
      <c r="KIU38" s="107"/>
      <c r="KIV38" s="107"/>
      <c r="KIW38" s="107"/>
      <c r="KIX38" s="107"/>
      <c r="KIY38" s="107"/>
      <c r="KIZ38" s="107"/>
      <c r="KJA38" s="107"/>
      <c r="KJB38" s="107"/>
      <c r="KJC38" s="107"/>
      <c r="KJD38" s="107"/>
      <c r="KJE38" s="107"/>
      <c r="KJF38" s="107"/>
      <c r="KJG38" s="107"/>
      <c r="KJH38" s="107"/>
      <c r="KJI38" s="107"/>
      <c r="KJJ38" s="107"/>
      <c r="KJK38" s="107"/>
      <c r="KJL38" s="107"/>
      <c r="KJM38" s="107"/>
      <c r="KJN38" s="107"/>
      <c r="KJO38" s="107"/>
      <c r="KJP38" s="107"/>
      <c r="KJQ38" s="107"/>
      <c r="KJR38" s="107"/>
      <c r="KJS38" s="107"/>
      <c r="KJT38" s="107"/>
      <c r="KJU38" s="107"/>
      <c r="KJV38" s="107"/>
      <c r="KJW38" s="107"/>
      <c r="KJX38" s="107"/>
      <c r="KJY38" s="107"/>
      <c r="KJZ38" s="107"/>
      <c r="KKA38" s="107"/>
      <c r="KKB38" s="107"/>
      <c r="KKC38" s="107"/>
      <c r="KKD38" s="107"/>
      <c r="KKE38" s="107"/>
      <c r="KKF38" s="107"/>
      <c r="KKG38" s="107"/>
      <c r="KKH38" s="107"/>
      <c r="KKI38" s="107"/>
      <c r="KKJ38" s="107"/>
      <c r="KKK38" s="107"/>
      <c r="KKL38" s="107"/>
      <c r="KKM38" s="107"/>
      <c r="KKN38" s="107"/>
      <c r="KKO38" s="107"/>
      <c r="KKP38" s="107"/>
      <c r="KKQ38" s="107"/>
      <c r="KKR38" s="107"/>
      <c r="KKS38" s="107"/>
      <c r="KKT38" s="107"/>
      <c r="KKU38" s="107"/>
      <c r="KKV38" s="107"/>
      <c r="KKW38" s="107"/>
      <c r="KKX38" s="107"/>
      <c r="KKY38" s="107"/>
      <c r="KKZ38" s="107"/>
      <c r="KLA38" s="107"/>
      <c r="KLB38" s="107"/>
      <c r="KLC38" s="107"/>
      <c r="KLD38" s="107"/>
      <c r="KLE38" s="107"/>
      <c r="KLF38" s="107"/>
      <c r="KLG38" s="107"/>
      <c r="KLH38" s="107"/>
      <c r="KLI38" s="107"/>
      <c r="KLJ38" s="107"/>
      <c r="KLK38" s="107"/>
      <c r="KLL38" s="107"/>
      <c r="KLM38" s="107"/>
      <c r="KLN38" s="107"/>
      <c r="KLO38" s="107"/>
      <c r="KLP38" s="107"/>
      <c r="KLQ38" s="107"/>
      <c r="KLR38" s="107"/>
      <c r="KLS38" s="107"/>
      <c r="KLT38" s="107"/>
      <c r="KLU38" s="107"/>
      <c r="KLV38" s="107"/>
      <c r="KLW38" s="107"/>
      <c r="KLX38" s="107"/>
      <c r="KLY38" s="107"/>
      <c r="KLZ38" s="107"/>
      <c r="KMA38" s="107"/>
      <c r="KMB38" s="107"/>
      <c r="KMC38" s="107"/>
      <c r="KMD38" s="107"/>
      <c r="KME38" s="107"/>
      <c r="KMF38" s="107"/>
      <c r="KMG38" s="107"/>
      <c r="KMH38" s="107"/>
      <c r="KMI38" s="107"/>
      <c r="KMJ38" s="107"/>
      <c r="KMK38" s="107"/>
      <c r="KML38" s="107"/>
      <c r="KMM38" s="107"/>
      <c r="KMN38" s="107"/>
      <c r="KMO38" s="107"/>
      <c r="KMP38" s="107"/>
      <c r="KMQ38" s="107"/>
      <c r="KMR38" s="107"/>
      <c r="KMS38" s="107"/>
      <c r="KMT38" s="107"/>
      <c r="KMU38" s="107"/>
      <c r="KMV38" s="107"/>
      <c r="KMW38" s="107"/>
      <c r="KMX38" s="107"/>
      <c r="KMY38" s="107"/>
      <c r="KMZ38" s="107"/>
      <c r="KNA38" s="107"/>
      <c r="KNB38" s="107"/>
      <c r="KNC38" s="107"/>
      <c r="KND38" s="107"/>
      <c r="KNE38" s="107"/>
      <c r="KNF38" s="107"/>
      <c r="KNG38" s="107"/>
      <c r="KNH38" s="107"/>
      <c r="KNI38" s="107"/>
      <c r="KNJ38" s="107"/>
      <c r="KNK38" s="107"/>
      <c r="KNL38" s="107"/>
      <c r="KNM38" s="107"/>
      <c r="KNN38" s="107"/>
      <c r="KNO38" s="107"/>
      <c r="KNP38" s="107"/>
      <c r="KNQ38" s="107"/>
      <c r="KNR38" s="107"/>
      <c r="KNS38" s="107"/>
      <c r="KNT38" s="107"/>
      <c r="KNU38" s="107"/>
      <c r="KNV38" s="107"/>
      <c r="KNW38" s="107"/>
      <c r="KNX38" s="107"/>
      <c r="KNY38" s="107"/>
      <c r="KNZ38" s="107"/>
      <c r="KOA38" s="107"/>
      <c r="KOB38" s="107"/>
      <c r="KOC38" s="107"/>
      <c r="KOD38" s="107"/>
      <c r="KOE38" s="107"/>
      <c r="KOF38" s="107"/>
      <c r="KOG38" s="107"/>
      <c r="KOH38" s="107"/>
      <c r="KOI38" s="107"/>
      <c r="KOJ38" s="107"/>
      <c r="KOK38" s="107"/>
      <c r="KOL38" s="107"/>
      <c r="KOM38" s="107"/>
      <c r="KON38" s="107"/>
      <c r="KOO38" s="107"/>
      <c r="KOP38" s="107"/>
      <c r="KOQ38" s="107"/>
      <c r="KOR38" s="107"/>
      <c r="KOS38" s="107"/>
      <c r="KOT38" s="107"/>
      <c r="KOU38" s="107"/>
      <c r="KOV38" s="107"/>
      <c r="KOW38" s="107"/>
      <c r="KOX38" s="107"/>
      <c r="KOY38" s="107"/>
      <c r="KOZ38" s="107"/>
      <c r="KPA38" s="107"/>
      <c r="KPB38" s="107"/>
      <c r="KPC38" s="107"/>
      <c r="KPD38" s="107"/>
      <c r="KPE38" s="107"/>
      <c r="KPF38" s="107"/>
      <c r="KPG38" s="107"/>
      <c r="KPH38" s="107"/>
      <c r="KPI38" s="107"/>
      <c r="KPJ38" s="107"/>
      <c r="KPK38" s="107"/>
      <c r="KPL38" s="107"/>
      <c r="KPM38" s="107"/>
      <c r="KPN38" s="107"/>
      <c r="KPO38" s="107"/>
      <c r="KPP38" s="107"/>
      <c r="KPQ38" s="107"/>
      <c r="KPR38" s="107"/>
      <c r="KPS38" s="107"/>
      <c r="KPT38" s="107"/>
      <c r="KPU38" s="107"/>
      <c r="KPV38" s="107"/>
      <c r="KPW38" s="107"/>
      <c r="KPX38" s="107"/>
      <c r="KPY38" s="107"/>
      <c r="KPZ38" s="107"/>
      <c r="KQA38" s="107"/>
      <c r="KQB38" s="107"/>
      <c r="KQC38" s="107"/>
      <c r="KQD38" s="107"/>
      <c r="KQE38" s="107"/>
      <c r="KQF38" s="107"/>
      <c r="KQG38" s="107"/>
      <c r="KQH38" s="107"/>
      <c r="KQI38" s="107"/>
      <c r="KQJ38" s="107"/>
      <c r="KQK38" s="107"/>
      <c r="KQL38" s="107"/>
      <c r="KQM38" s="107"/>
      <c r="KQN38" s="107"/>
      <c r="KQO38" s="107"/>
      <c r="KQP38" s="107"/>
      <c r="KQQ38" s="107"/>
      <c r="KQR38" s="107"/>
      <c r="KQS38" s="107"/>
      <c r="KQT38" s="107"/>
      <c r="KQU38" s="107"/>
      <c r="KQV38" s="107"/>
      <c r="KQW38" s="107"/>
      <c r="KQX38" s="107"/>
      <c r="KQY38" s="107"/>
      <c r="KQZ38" s="107"/>
      <c r="KRA38" s="107"/>
      <c r="KRB38" s="107"/>
      <c r="KRC38" s="107"/>
      <c r="KRD38" s="107"/>
      <c r="KRE38" s="107"/>
      <c r="KRF38" s="107"/>
      <c r="KRG38" s="107"/>
      <c r="KRH38" s="107"/>
      <c r="KRI38" s="107"/>
      <c r="KRJ38" s="107"/>
      <c r="KRK38" s="107"/>
      <c r="KRL38" s="107"/>
      <c r="KRM38" s="107"/>
      <c r="KRN38" s="107"/>
      <c r="KRO38" s="107"/>
      <c r="KRP38" s="107"/>
      <c r="KRQ38" s="107"/>
      <c r="KRR38" s="107"/>
      <c r="KRS38" s="107"/>
      <c r="KRT38" s="107"/>
      <c r="KRU38" s="107"/>
      <c r="KRV38" s="107"/>
      <c r="KRW38" s="107"/>
      <c r="KRX38" s="107"/>
      <c r="KRY38" s="107"/>
      <c r="KRZ38" s="107"/>
      <c r="KSA38" s="107"/>
      <c r="KSB38" s="107"/>
      <c r="KSC38" s="107"/>
      <c r="KSD38" s="107"/>
      <c r="KSE38" s="107"/>
      <c r="KSF38" s="107"/>
      <c r="KSG38" s="107"/>
      <c r="KSH38" s="107"/>
      <c r="KSI38" s="107"/>
      <c r="KSJ38" s="107"/>
      <c r="KSK38" s="107"/>
      <c r="KSL38" s="107"/>
      <c r="KSM38" s="107"/>
      <c r="KSN38" s="107"/>
      <c r="KSO38" s="107"/>
      <c r="KSP38" s="107"/>
      <c r="KSQ38" s="107"/>
      <c r="KSR38" s="107"/>
      <c r="KSS38" s="107"/>
      <c r="KST38" s="107"/>
      <c r="KSU38" s="107"/>
      <c r="KSV38" s="107"/>
      <c r="KSW38" s="107"/>
      <c r="KSX38" s="107"/>
      <c r="KSY38" s="107"/>
      <c r="KSZ38" s="107"/>
      <c r="KTA38" s="107"/>
      <c r="KTB38" s="107"/>
      <c r="KTC38" s="107"/>
      <c r="KTD38" s="107"/>
      <c r="KTE38" s="107"/>
      <c r="KTF38" s="107"/>
      <c r="KTG38" s="107"/>
      <c r="KTH38" s="107"/>
      <c r="KTI38" s="107"/>
      <c r="KTJ38" s="107"/>
      <c r="KTK38" s="107"/>
      <c r="KTL38" s="107"/>
      <c r="KTM38" s="107"/>
      <c r="KTN38" s="107"/>
      <c r="KTO38" s="107"/>
      <c r="KTP38" s="107"/>
      <c r="KTQ38" s="107"/>
      <c r="KTR38" s="107"/>
      <c r="KTS38" s="107"/>
      <c r="KTT38" s="107"/>
      <c r="KTU38" s="107"/>
      <c r="KTV38" s="107"/>
      <c r="KTW38" s="107"/>
      <c r="KTX38" s="107"/>
      <c r="KTY38" s="107"/>
      <c r="KTZ38" s="107"/>
      <c r="KUA38" s="107"/>
      <c r="KUB38" s="107"/>
      <c r="KUC38" s="107"/>
      <c r="KUD38" s="107"/>
      <c r="KUE38" s="107"/>
      <c r="KUF38" s="107"/>
      <c r="KUG38" s="107"/>
      <c r="KUH38" s="107"/>
      <c r="KUI38" s="107"/>
      <c r="KUJ38" s="107"/>
      <c r="KUK38" s="107"/>
      <c r="KUL38" s="107"/>
      <c r="KUM38" s="107"/>
      <c r="KUN38" s="107"/>
      <c r="KUO38" s="107"/>
      <c r="KUP38" s="107"/>
      <c r="KUQ38" s="107"/>
      <c r="KUR38" s="107"/>
      <c r="KUS38" s="107"/>
      <c r="KUT38" s="107"/>
      <c r="KUU38" s="107"/>
      <c r="KUV38" s="107"/>
      <c r="KUW38" s="107"/>
      <c r="KUX38" s="107"/>
      <c r="KUY38" s="107"/>
      <c r="KUZ38" s="107"/>
      <c r="KVA38" s="107"/>
      <c r="KVB38" s="107"/>
      <c r="KVC38" s="107"/>
      <c r="KVD38" s="107"/>
      <c r="KVE38" s="107"/>
      <c r="KVF38" s="107"/>
      <c r="KVG38" s="107"/>
      <c r="KVH38" s="107"/>
      <c r="KVI38" s="107"/>
      <c r="KVJ38" s="107"/>
      <c r="KVK38" s="107"/>
      <c r="KVL38" s="107"/>
      <c r="KVM38" s="107"/>
      <c r="KVN38" s="107"/>
      <c r="KVO38" s="107"/>
      <c r="KVP38" s="107"/>
      <c r="KVQ38" s="107"/>
      <c r="KVR38" s="107"/>
      <c r="KVS38" s="107"/>
      <c r="KVT38" s="107"/>
      <c r="KVU38" s="107"/>
      <c r="KVV38" s="107"/>
      <c r="KVW38" s="107"/>
      <c r="KVX38" s="107"/>
      <c r="KVY38" s="107"/>
      <c r="KVZ38" s="107"/>
      <c r="KWA38" s="107"/>
      <c r="KWB38" s="107"/>
      <c r="KWC38" s="107"/>
      <c r="KWD38" s="107"/>
      <c r="KWE38" s="107"/>
      <c r="KWF38" s="107"/>
      <c r="KWG38" s="107"/>
      <c r="KWH38" s="107"/>
      <c r="KWI38" s="107"/>
      <c r="KWJ38" s="107"/>
      <c r="KWK38" s="107"/>
      <c r="KWL38" s="107"/>
      <c r="KWM38" s="107"/>
      <c r="KWN38" s="107"/>
      <c r="KWO38" s="107"/>
      <c r="KWP38" s="107"/>
      <c r="KWQ38" s="107"/>
      <c r="KWR38" s="107"/>
      <c r="KWS38" s="107"/>
      <c r="KWT38" s="107"/>
      <c r="KWU38" s="107"/>
      <c r="KWV38" s="107"/>
      <c r="KWW38" s="107"/>
      <c r="KWX38" s="107"/>
      <c r="KWY38" s="107"/>
      <c r="KWZ38" s="107"/>
      <c r="KXA38" s="107"/>
      <c r="KXB38" s="107"/>
      <c r="KXC38" s="107"/>
      <c r="KXD38" s="107"/>
      <c r="KXE38" s="107"/>
      <c r="KXF38" s="107"/>
      <c r="KXG38" s="107"/>
      <c r="KXH38" s="107"/>
      <c r="KXI38" s="107"/>
      <c r="KXJ38" s="107"/>
      <c r="KXK38" s="107"/>
      <c r="KXL38" s="107"/>
      <c r="KXM38" s="107"/>
      <c r="KXN38" s="107"/>
      <c r="KXO38" s="107"/>
      <c r="KXP38" s="107"/>
      <c r="KXQ38" s="107"/>
      <c r="KXR38" s="107"/>
      <c r="KXS38" s="107"/>
      <c r="KXT38" s="107"/>
      <c r="KXU38" s="107"/>
      <c r="KXV38" s="107"/>
      <c r="KXW38" s="107"/>
      <c r="KXX38" s="107"/>
      <c r="KXY38" s="107"/>
      <c r="KXZ38" s="107"/>
      <c r="KYA38" s="107"/>
      <c r="KYB38" s="107"/>
      <c r="KYC38" s="107"/>
      <c r="KYD38" s="107"/>
      <c r="KYE38" s="107"/>
      <c r="KYF38" s="107"/>
      <c r="KYG38" s="107"/>
      <c r="KYH38" s="107"/>
      <c r="KYI38" s="107"/>
      <c r="KYJ38" s="107"/>
      <c r="KYK38" s="107"/>
      <c r="KYL38" s="107"/>
      <c r="KYM38" s="107"/>
      <c r="KYN38" s="107"/>
      <c r="KYO38" s="107"/>
      <c r="KYP38" s="107"/>
      <c r="KYQ38" s="107"/>
      <c r="KYR38" s="107"/>
      <c r="KYS38" s="107"/>
      <c r="KYT38" s="107"/>
      <c r="KYU38" s="107"/>
      <c r="KYV38" s="107"/>
      <c r="KYW38" s="107"/>
      <c r="KYX38" s="107"/>
      <c r="KYY38" s="107"/>
      <c r="KYZ38" s="107"/>
      <c r="KZA38" s="107"/>
      <c r="KZB38" s="107"/>
      <c r="KZC38" s="107"/>
      <c r="KZD38" s="107"/>
      <c r="KZE38" s="107"/>
      <c r="KZF38" s="107"/>
      <c r="KZG38" s="107"/>
      <c r="KZH38" s="107"/>
      <c r="KZI38" s="107"/>
      <c r="KZJ38" s="107"/>
      <c r="KZK38" s="107"/>
      <c r="KZL38" s="107"/>
      <c r="KZM38" s="107"/>
      <c r="KZN38" s="107"/>
      <c r="KZO38" s="107"/>
      <c r="KZP38" s="107"/>
      <c r="KZQ38" s="107"/>
      <c r="KZR38" s="107"/>
      <c r="KZS38" s="107"/>
      <c r="KZT38" s="107"/>
      <c r="KZU38" s="107"/>
      <c r="KZV38" s="107"/>
      <c r="KZW38" s="107"/>
      <c r="KZX38" s="107"/>
      <c r="KZY38" s="107"/>
      <c r="KZZ38" s="107"/>
      <c r="LAA38" s="107"/>
      <c r="LAB38" s="107"/>
      <c r="LAC38" s="107"/>
      <c r="LAD38" s="107"/>
      <c r="LAE38" s="107"/>
      <c r="LAF38" s="107"/>
      <c r="LAG38" s="107"/>
      <c r="LAH38" s="107"/>
      <c r="LAI38" s="107"/>
      <c r="LAJ38" s="107"/>
      <c r="LAK38" s="107"/>
      <c r="LAL38" s="107"/>
      <c r="LAM38" s="107"/>
      <c r="LAN38" s="107"/>
      <c r="LAO38" s="107"/>
      <c r="LAP38" s="107"/>
      <c r="LAQ38" s="107"/>
      <c r="LAR38" s="107"/>
      <c r="LAS38" s="107"/>
      <c r="LAT38" s="107"/>
      <c r="LAU38" s="107"/>
      <c r="LAV38" s="107"/>
      <c r="LAW38" s="107"/>
      <c r="LAX38" s="107"/>
      <c r="LAY38" s="107"/>
      <c r="LAZ38" s="107"/>
      <c r="LBA38" s="107"/>
      <c r="LBB38" s="107"/>
      <c r="LBC38" s="107"/>
      <c r="LBD38" s="107"/>
      <c r="LBE38" s="107"/>
      <c r="LBF38" s="107"/>
      <c r="LBG38" s="107"/>
      <c r="LBH38" s="107"/>
      <c r="LBI38" s="107"/>
      <c r="LBJ38" s="107"/>
      <c r="LBK38" s="107"/>
      <c r="LBL38" s="107"/>
      <c r="LBM38" s="107"/>
      <c r="LBN38" s="107"/>
      <c r="LBO38" s="107"/>
      <c r="LBP38" s="107"/>
      <c r="LBQ38" s="107"/>
      <c r="LBR38" s="107"/>
      <c r="LBS38" s="107"/>
      <c r="LBT38" s="107"/>
      <c r="LBU38" s="107"/>
      <c r="LBV38" s="107"/>
      <c r="LBW38" s="107"/>
      <c r="LBX38" s="107"/>
      <c r="LBY38" s="107"/>
      <c r="LBZ38" s="107"/>
      <c r="LCA38" s="107"/>
      <c r="LCB38" s="107"/>
      <c r="LCC38" s="107"/>
      <c r="LCD38" s="107"/>
      <c r="LCE38" s="107"/>
      <c r="LCF38" s="107"/>
      <c r="LCG38" s="107"/>
      <c r="LCH38" s="107"/>
      <c r="LCI38" s="107"/>
      <c r="LCJ38" s="107"/>
      <c r="LCK38" s="107"/>
      <c r="LCL38" s="107"/>
      <c r="LCM38" s="107"/>
      <c r="LCN38" s="107"/>
      <c r="LCO38" s="107"/>
      <c r="LCP38" s="107"/>
      <c r="LCQ38" s="107"/>
      <c r="LCR38" s="107"/>
      <c r="LCS38" s="107"/>
      <c r="LCT38" s="107"/>
      <c r="LCU38" s="107"/>
      <c r="LCV38" s="107"/>
      <c r="LCW38" s="107"/>
      <c r="LCX38" s="107"/>
      <c r="LCY38" s="107"/>
      <c r="LCZ38" s="107"/>
      <c r="LDA38" s="107"/>
      <c r="LDB38" s="107"/>
      <c r="LDC38" s="107"/>
      <c r="LDD38" s="107"/>
      <c r="LDE38" s="107"/>
      <c r="LDF38" s="107"/>
      <c r="LDG38" s="107"/>
      <c r="LDH38" s="107"/>
      <c r="LDI38" s="107"/>
      <c r="LDJ38" s="107"/>
      <c r="LDK38" s="107"/>
      <c r="LDL38" s="107"/>
      <c r="LDM38" s="107"/>
      <c r="LDN38" s="107"/>
      <c r="LDO38" s="107"/>
      <c r="LDP38" s="107"/>
      <c r="LDQ38" s="107"/>
      <c r="LDR38" s="107"/>
      <c r="LDS38" s="107"/>
      <c r="LDT38" s="107"/>
      <c r="LDU38" s="107"/>
      <c r="LDV38" s="107"/>
      <c r="LDW38" s="107"/>
      <c r="LDX38" s="107"/>
      <c r="LDY38" s="107"/>
      <c r="LDZ38" s="107"/>
      <c r="LEA38" s="107"/>
      <c r="LEB38" s="107"/>
      <c r="LEC38" s="107"/>
      <c r="LED38" s="107"/>
      <c r="LEE38" s="107"/>
      <c r="LEF38" s="107"/>
      <c r="LEG38" s="107"/>
      <c r="LEH38" s="107"/>
      <c r="LEI38" s="107"/>
      <c r="LEJ38" s="107"/>
      <c r="LEK38" s="107"/>
      <c r="LEL38" s="107"/>
      <c r="LEM38" s="107"/>
      <c r="LEN38" s="107"/>
      <c r="LEO38" s="107"/>
      <c r="LEP38" s="107"/>
      <c r="LEQ38" s="107"/>
      <c r="LER38" s="107"/>
      <c r="LES38" s="107"/>
      <c r="LET38" s="107"/>
      <c r="LEU38" s="107"/>
      <c r="LEV38" s="107"/>
      <c r="LEW38" s="107"/>
      <c r="LEX38" s="107"/>
      <c r="LEY38" s="107"/>
      <c r="LEZ38" s="107"/>
      <c r="LFA38" s="107"/>
      <c r="LFB38" s="107"/>
      <c r="LFC38" s="107"/>
      <c r="LFD38" s="107"/>
      <c r="LFE38" s="107"/>
      <c r="LFF38" s="107"/>
      <c r="LFG38" s="107"/>
      <c r="LFH38" s="107"/>
      <c r="LFI38" s="107"/>
      <c r="LFJ38" s="107"/>
      <c r="LFK38" s="107"/>
      <c r="LFL38" s="107"/>
      <c r="LFM38" s="107"/>
      <c r="LFN38" s="107"/>
      <c r="LFO38" s="107"/>
      <c r="LFP38" s="107"/>
      <c r="LFQ38" s="107"/>
      <c r="LFR38" s="107"/>
      <c r="LFS38" s="107"/>
      <c r="LFT38" s="107"/>
      <c r="LFU38" s="107"/>
      <c r="LFV38" s="107"/>
      <c r="LFW38" s="107"/>
      <c r="LFX38" s="107"/>
      <c r="LFY38" s="107"/>
      <c r="LFZ38" s="107"/>
      <c r="LGA38" s="107"/>
      <c r="LGB38" s="107"/>
      <c r="LGC38" s="107"/>
      <c r="LGD38" s="107"/>
      <c r="LGE38" s="107"/>
      <c r="LGF38" s="107"/>
      <c r="LGG38" s="107"/>
      <c r="LGH38" s="107"/>
      <c r="LGI38" s="107"/>
      <c r="LGJ38" s="107"/>
      <c r="LGK38" s="107"/>
      <c r="LGL38" s="107"/>
      <c r="LGM38" s="107"/>
      <c r="LGN38" s="107"/>
      <c r="LGO38" s="107"/>
      <c r="LGP38" s="107"/>
      <c r="LGQ38" s="107"/>
      <c r="LGR38" s="107"/>
      <c r="LGS38" s="107"/>
      <c r="LGT38" s="107"/>
      <c r="LGU38" s="107"/>
      <c r="LGV38" s="107"/>
      <c r="LGW38" s="107"/>
      <c r="LGX38" s="107"/>
      <c r="LGY38" s="107"/>
      <c r="LGZ38" s="107"/>
      <c r="LHA38" s="107"/>
      <c r="LHB38" s="107"/>
      <c r="LHC38" s="107"/>
      <c r="LHD38" s="107"/>
      <c r="LHE38" s="107"/>
      <c r="LHF38" s="107"/>
      <c r="LHG38" s="107"/>
      <c r="LHH38" s="107"/>
      <c r="LHI38" s="107"/>
      <c r="LHJ38" s="107"/>
      <c r="LHK38" s="107"/>
      <c r="LHL38" s="107"/>
      <c r="LHM38" s="107"/>
      <c r="LHN38" s="107"/>
      <c r="LHO38" s="107"/>
      <c r="LHP38" s="107"/>
      <c r="LHQ38" s="107"/>
      <c r="LHR38" s="107"/>
      <c r="LHS38" s="107"/>
      <c r="LHT38" s="107"/>
      <c r="LHU38" s="107"/>
      <c r="LHV38" s="107"/>
      <c r="LHW38" s="107"/>
      <c r="LHX38" s="107"/>
      <c r="LHY38" s="107"/>
      <c r="LHZ38" s="107"/>
      <c r="LIA38" s="107"/>
      <c r="LIB38" s="107"/>
      <c r="LIC38" s="107"/>
      <c r="LID38" s="107"/>
      <c r="LIE38" s="107"/>
      <c r="LIF38" s="107"/>
      <c r="LIG38" s="107"/>
      <c r="LIH38" s="107"/>
      <c r="LII38" s="107"/>
      <c r="LIJ38" s="107"/>
      <c r="LIK38" s="107"/>
      <c r="LIL38" s="107"/>
      <c r="LIM38" s="107"/>
      <c r="LIN38" s="107"/>
      <c r="LIO38" s="107"/>
      <c r="LIP38" s="107"/>
      <c r="LIQ38" s="107"/>
      <c r="LIR38" s="107"/>
      <c r="LIS38" s="107"/>
      <c r="LIT38" s="107"/>
      <c r="LIU38" s="107"/>
      <c r="LIV38" s="107"/>
      <c r="LIW38" s="107"/>
      <c r="LIX38" s="107"/>
      <c r="LIY38" s="107"/>
      <c r="LIZ38" s="107"/>
      <c r="LJA38" s="107"/>
      <c r="LJB38" s="107"/>
      <c r="LJC38" s="107"/>
      <c r="LJD38" s="107"/>
      <c r="LJE38" s="107"/>
      <c r="LJF38" s="107"/>
      <c r="LJG38" s="107"/>
      <c r="LJH38" s="107"/>
      <c r="LJI38" s="107"/>
      <c r="LJJ38" s="107"/>
      <c r="LJK38" s="107"/>
      <c r="LJL38" s="107"/>
      <c r="LJM38" s="107"/>
      <c r="LJN38" s="107"/>
      <c r="LJO38" s="107"/>
      <c r="LJP38" s="107"/>
      <c r="LJQ38" s="107"/>
      <c r="LJR38" s="107"/>
      <c r="LJS38" s="107"/>
      <c r="LJT38" s="107"/>
      <c r="LJU38" s="107"/>
      <c r="LJV38" s="107"/>
      <c r="LJW38" s="107"/>
      <c r="LJX38" s="107"/>
      <c r="LJY38" s="107"/>
      <c r="LJZ38" s="107"/>
      <c r="LKA38" s="107"/>
      <c r="LKB38" s="107"/>
      <c r="LKC38" s="107"/>
      <c r="LKD38" s="107"/>
      <c r="LKE38" s="107"/>
      <c r="LKF38" s="107"/>
      <c r="LKG38" s="107"/>
      <c r="LKH38" s="107"/>
      <c r="LKI38" s="107"/>
      <c r="LKJ38" s="107"/>
      <c r="LKK38" s="107"/>
      <c r="LKL38" s="107"/>
      <c r="LKM38" s="107"/>
      <c r="LKN38" s="107"/>
      <c r="LKO38" s="107"/>
      <c r="LKP38" s="107"/>
      <c r="LKQ38" s="107"/>
      <c r="LKR38" s="107"/>
      <c r="LKS38" s="107"/>
      <c r="LKT38" s="107"/>
      <c r="LKU38" s="107"/>
      <c r="LKV38" s="107"/>
      <c r="LKW38" s="107"/>
      <c r="LKX38" s="107"/>
      <c r="LKY38" s="107"/>
      <c r="LKZ38" s="107"/>
      <c r="LLA38" s="107"/>
      <c r="LLB38" s="107"/>
      <c r="LLC38" s="107"/>
      <c r="LLD38" s="107"/>
      <c r="LLE38" s="107"/>
      <c r="LLF38" s="107"/>
      <c r="LLG38" s="107"/>
      <c r="LLH38" s="107"/>
      <c r="LLI38" s="107"/>
      <c r="LLJ38" s="107"/>
      <c r="LLK38" s="107"/>
      <c r="LLL38" s="107"/>
      <c r="LLM38" s="107"/>
      <c r="LLN38" s="107"/>
      <c r="LLO38" s="107"/>
      <c r="LLP38" s="107"/>
      <c r="LLQ38" s="107"/>
      <c r="LLR38" s="107"/>
      <c r="LLS38" s="107"/>
      <c r="LLT38" s="107"/>
      <c r="LLU38" s="107"/>
      <c r="LLV38" s="107"/>
      <c r="LLW38" s="107"/>
      <c r="LLX38" s="107"/>
      <c r="LLY38" s="107"/>
      <c r="LLZ38" s="107"/>
      <c r="LMA38" s="107"/>
      <c r="LMB38" s="107"/>
      <c r="LMC38" s="107"/>
      <c r="LMD38" s="107"/>
      <c r="LME38" s="107"/>
      <c r="LMF38" s="107"/>
      <c r="LMG38" s="107"/>
      <c r="LMH38" s="107"/>
      <c r="LMI38" s="107"/>
      <c r="LMJ38" s="107"/>
      <c r="LMK38" s="107"/>
      <c r="LML38" s="107"/>
      <c r="LMM38" s="107"/>
      <c r="LMN38" s="107"/>
      <c r="LMO38" s="107"/>
      <c r="LMP38" s="107"/>
      <c r="LMQ38" s="107"/>
      <c r="LMR38" s="107"/>
      <c r="LMS38" s="107"/>
      <c r="LMT38" s="107"/>
      <c r="LMU38" s="107"/>
      <c r="LMV38" s="107"/>
      <c r="LMW38" s="107"/>
      <c r="LMX38" s="107"/>
      <c r="LMY38" s="107"/>
      <c r="LMZ38" s="107"/>
      <c r="LNA38" s="107"/>
      <c r="LNB38" s="107"/>
      <c r="LNC38" s="107"/>
      <c r="LND38" s="107"/>
      <c r="LNE38" s="107"/>
      <c r="LNF38" s="107"/>
      <c r="LNG38" s="107"/>
      <c r="LNH38" s="107"/>
      <c r="LNI38" s="107"/>
      <c r="LNJ38" s="107"/>
      <c r="LNK38" s="107"/>
      <c r="LNL38" s="107"/>
      <c r="LNM38" s="107"/>
      <c r="LNN38" s="107"/>
      <c r="LNO38" s="107"/>
      <c r="LNP38" s="107"/>
      <c r="LNQ38" s="107"/>
      <c r="LNR38" s="107"/>
      <c r="LNS38" s="107"/>
      <c r="LNT38" s="107"/>
      <c r="LNU38" s="107"/>
      <c r="LNV38" s="107"/>
      <c r="LNW38" s="107"/>
      <c r="LNX38" s="107"/>
      <c r="LNY38" s="107"/>
      <c r="LNZ38" s="107"/>
      <c r="LOA38" s="107"/>
      <c r="LOB38" s="107"/>
      <c r="LOC38" s="107"/>
      <c r="LOD38" s="107"/>
      <c r="LOE38" s="107"/>
      <c r="LOF38" s="107"/>
      <c r="LOG38" s="107"/>
      <c r="LOH38" s="107"/>
      <c r="LOI38" s="107"/>
      <c r="LOJ38" s="107"/>
      <c r="LOK38" s="107"/>
      <c r="LOL38" s="107"/>
      <c r="LOM38" s="107"/>
      <c r="LON38" s="107"/>
      <c r="LOO38" s="107"/>
      <c r="LOP38" s="107"/>
      <c r="LOQ38" s="107"/>
      <c r="LOR38" s="107"/>
      <c r="LOS38" s="107"/>
      <c r="LOT38" s="107"/>
      <c r="LOU38" s="107"/>
      <c r="LOV38" s="107"/>
      <c r="LOW38" s="107"/>
      <c r="LOX38" s="107"/>
      <c r="LOY38" s="107"/>
      <c r="LOZ38" s="107"/>
      <c r="LPA38" s="107"/>
      <c r="LPB38" s="107"/>
      <c r="LPC38" s="107"/>
      <c r="LPD38" s="107"/>
      <c r="LPE38" s="107"/>
      <c r="LPF38" s="107"/>
      <c r="LPG38" s="107"/>
      <c r="LPH38" s="107"/>
      <c r="LPI38" s="107"/>
      <c r="LPJ38" s="107"/>
      <c r="LPK38" s="107"/>
      <c r="LPL38" s="107"/>
      <c r="LPM38" s="107"/>
      <c r="LPN38" s="107"/>
      <c r="LPO38" s="107"/>
      <c r="LPP38" s="107"/>
      <c r="LPQ38" s="107"/>
      <c r="LPR38" s="107"/>
      <c r="LPS38" s="107"/>
      <c r="LPT38" s="107"/>
      <c r="LPU38" s="107"/>
      <c r="LPV38" s="107"/>
      <c r="LPW38" s="107"/>
      <c r="LPX38" s="107"/>
      <c r="LPY38" s="107"/>
      <c r="LPZ38" s="107"/>
      <c r="LQA38" s="107"/>
      <c r="LQB38" s="107"/>
      <c r="LQC38" s="107"/>
      <c r="LQD38" s="107"/>
      <c r="LQE38" s="107"/>
      <c r="LQF38" s="107"/>
      <c r="LQG38" s="107"/>
      <c r="LQH38" s="107"/>
      <c r="LQI38" s="107"/>
      <c r="LQJ38" s="107"/>
      <c r="LQK38" s="107"/>
      <c r="LQL38" s="107"/>
      <c r="LQM38" s="107"/>
      <c r="LQN38" s="107"/>
      <c r="LQO38" s="107"/>
      <c r="LQP38" s="107"/>
      <c r="LQQ38" s="107"/>
      <c r="LQR38" s="107"/>
      <c r="LQS38" s="107"/>
      <c r="LQT38" s="107"/>
      <c r="LQU38" s="107"/>
      <c r="LQV38" s="107"/>
      <c r="LQW38" s="107"/>
      <c r="LQX38" s="107"/>
      <c r="LQY38" s="107"/>
      <c r="LQZ38" s="107"/>
      <c r="LRA38" s="107"/>
      <c r="LRB38" s="107"/>
      <c r="LRC38" s="107"/>
      <c r="LRD38" s="107"/>
      <c r="LRE38" s="107"/>
      <c r="LRF38" s="107"/>
      <c r="LRG38" s="107"/>
      <c r="LRH38" s="107"/>
      <c r="LRI38" s="107"/>
      <c r="LRJ38" s="107"/>
      <c r="LRK38" s="107"/>
      <c r="LRL38" s="107"/>
      <c r="LRM38" s="107"/>
      <c r="LRN38" s="107"/>
      <c r="LRO38" s="107"/>
      <c r="LRP38" s="107"/>
      <c r="LRQ38" s="107"/>
      <c r="LRR38" s="107"/>
      <c r="LRS38" s="107"/>
      <c r="LRT38" s="107"/>
      <c r="LRU38" s="107"/>
      <c r="LRV38" s="107"/>
      <c r="LRW38" s="107"/>
      <c r="LRX38" s="107"/>
      <c r="LRY38" s="107"/>
      <c r="LRZ38" s="107"/>
      <c r="LSA38" s="107"/>
      <c r="LSB38" s="107"/>
      <c r="LSC38" s="107"/>
      <c r="LSD38" s="107"/>
      <c r="LSE38" s="107"/>
      <c r="LSF38" s="107"/>
      <c r="LSG38" s="107"/>
      <c r="LSH38" s="107"/>
      <c r="LSI38" s="107"/>
      <c r="LSJ38" s="107"/>
      <c r="LSK38" s="107"/>
      <c r="LSL38" s="107"/>
      <c r="LSM38" s="107"/>
      <c r="LSN38" s="107"/>
      <c r="LSO38" s="107"/>
      <c r="LSP38" s="107"/>
      <c r="LSQ38" s="107"/>
      <c r="LSR38" s="107"/>
      <c r="LSS38" s="107"/>
      <c r="LST38" s="107"/>
      <c r="LSU38" s="107"/>
      <c r="LSV38" s="107"/>
      <c r="LSW38" s="107"/>
      <c r="LSX38" s="107"/>
      <c r="LSY38" s="107"/>
      <c r="LSZ38" s="107"/>
      <c r="LTA38" s="107"/>
      <c r="LTB38" s="107"/>
      <c r="LTC38" s="107"/>
      <c r="LTD38" s="107"/>
      <c r="LTE38" s="107"/>
      <c r="LTF38" s="107"/>
      <c r="LTG38" s="107"/>
      <c r="LTH38" s="107"/>
      <c r="LTI38" s="107"/>
      <c r="LTJ38" s="107"/>
      <c r="LTK38" s="107"/>
      <c r="LTL38" s="107"/>
      <c r="LTM38" s="107"/>
      <c r="LTN38" s="107"/>
      <c r="LTO38" s="107"/>
      <c r="LTP38" s="107"/>
      <c r="LTQ38" s="107"/>
      <c r="LTR38" s="107"/>
      <c r="LTS38" s="107"/>
      <c r="LTT38" s="107"/>
      <c r="LTU38" s="107"/>
      <c r="LTV38" s="107"/>
      <c r="LTW38" s="107"/>
      <c r="LTX38" s="107"/>
      <c r="LTY38" s="107"/>
      <c r="LTZ38" s="107"/>
      <c r="LUA38" s="107"/>
      <c r="LUB38" s="107"/>
      <c r="LUC38" s="107"/>
      <c r="LUD38" s="107"/>
      <c r="LUE38" s="107"/>
      <c r="LUF38" s="107"/>
      <c r="LUG38" s="107"/>
      <c r="LUH38" s="107"/>
      <c r="LUI38" s="107"/>
      <c r="LUJ38" s="107"/>
      <c r="LUK38" s="107"/>
      <c r="LUL38" s="107"/>
      <c r="LUM38" s="107"/>
      <c r="LUN38" s="107"/>
      <c r="LUO38" s="107"/>
      <c r="LUP38" s="107"/>
      <c r="LUQ38" s="107"/>
      <c r="LUR38" s="107"/>
      <c r="LUS38" s="107"/>
      <c r="LUT38" s="107"/>
      <c r="LUU38" s="107"/>
      <c r="LUV38" s="107"/>
      <c r="LUW38" s="107"/>
      <c r="LUX38" s="107"/>
      <c r="LUY38" s="107"/>
      <c r="LUZ38" s="107"/>
      <c r="LVA38" s="107"/>
      <c r="LVB38" s="107"/>
      <c r="LVC38" s="107"/>
      <c r="LVD38" s="107"/>
      <c r="LVE38" s="107"/>
      <c r="LVF38" s="107"/>
      <c r="LVG38" s="107"/>
      <c r="LVH38" s="107"/>
      <c r="LVI38" s="107"/>
      <c r="LVJ38" s="107"/>
      <c r="LVK38" s="107"/>
      <c r="LVL38" s="107"/>
      <c r="LVM38" s="107"/>
      <c r="LVN38" s="107"/>
      <c r="LVO38" s="107"/>
      <c r="LVP38" s="107"/>
      <c r="LVQ38" s="107"/>
      <c r="LVR38" s="107"/>
      <c r="LVS38" s="107"/>
      <c r="LVT38" s="107"/>
      <c r="LVU38" s="107"/>
      <c r="LVV38" s="107"/>
      <c r="LVW38" s="107"/>
      <c r="LVX38" s="107"/>
      <c r="LVY38" s="107"/>
      <c r="LVZ38" s="107"/>
      <c r="LWA38" s="107"/>
      <c r="LWB38" s="107"/>
      <c r="LWC38" s="107"/>
      <c r="LWD38" s="107"/>
      <c r="LWE38" s="107"/>
      <c r="LWF38" s="107"/>
      <c r="LWG38" s="107"/>
      <c r="LWH38" s="107"/>
      <c r="LWI38" s="107"/>
      <c r="LWJ38" s="107"/>
      <c r="LWK38" s="107"/>
      <c r="LWL38" s="107"/>
      <c r="LWM38" s="107"/>
      <c r="LWN38" s="107"/>
      <c r="LWO38" s="107"/>
      <c r="LWP38" s="107"/>
      <c r="LWQ38" s="107"/>
      <c r="LWR38" s="107"/>
      <c r="LWS38" s="107"/>
      <c r="LWT38" s="107"/>
      <c r="LWU38" s="107"/>
      <c r="LWV38" s="107"/>
      <c r="LWW38" s="107"/>
      <c r="LWX38" s="107"/>
      <c r="LWY38" s="107"/>
      <c r="LWZ38" s="107"/>
      <c r="LXA38" s="107"/>
      <c r="LXB38" s="107"/>
      <c r="LXC38" s="107"/>
      <c r="LXD38" s="107"/>
      <c r="LXE38" s="107"/>
      <c r="LXF38" s="107"/>
      <c r="LXG38" s="107"/>
      <c r="LXH38" s="107"/>
      <c r="LXI38" s="107"/>
      <c r="LXJ38" s="107"/>
      <c r="LXK38" s="107"/>
      <c r="LXL38" s="107"/>
      <c r="LXM38" s="107"/>
      <c r="LXN38" s="107"/>
      <c r="LXO38" s="107"/>
      <c r="LXP38" s="107"/>
      <c r="LXQ38" s="107"/>
      <c r="LXR38" s="107"/>
      <c r="LXS38" s="107"/>
      <c r="LXT38" s="107"/>
      <c r="LXU38" s="107"/>
      <c r="LXV38" s="107"/>
      <c r="LXW38" s="107"/>
      <c r="LXX38" s="107"/>
      <c r="LXY38" s="107"/>
      <c r="LXZ38" s="107"/>
      <c r="LYA38" s="107"/>
      <c r="LYB38" s="107"/>
      <c r="LYC38" s="107"/>
      <c r="LYD38" s="107"/>
      <c r="LYE38" s="107"/>
      <c r="LYF38" s="107"/>
      <c r="LYG38" s="107"/>
      <c r="LYH38" s="107"/>
      <c r="LYI38" s="107"/>
      <c r="LYJ38" s="107"/>
      <c r="LYK38" s="107"/>
      <c r="LYL38" s="107"/>
      <c r="LYM38" s="107"/>
      <c r="LYN38" s="107"/>
      <c r="LYO38" s="107"/>
      <c r="LYP38" s="107"/>
      <c r="LYQ38" s="107"/>
      <c r="LYR38" s="107"/>
      <c r="LYS38" s="107"/>
      <c r="LYT38" s="107"/>
      <c r="LYU38" s="107"/>
      <c r="LYV38" s="107"/>
      <c r="LYW38" s="107"/>
      <c r="LYX38" s="107"/>
      <c r="LYY38" s="107"/>
      <c r="LYZ38" s="107"/>
      <c r="LZA38" s="107"/>
      <c r="LZB38" s="107"/>
      <c r="LZC38" s="107"/>
      <c r="LZD38" s="107"/>
      <c r="LZE38" s="107"/>
      <c r="LZF38" s="107"/>
      <c r="LZG38" s="107"/>
      <c r="LZH38" s="107"/>
      <c r="LZI38" s="107"/>
      <c r="LZJ38" s="107"/>
      <c r="LZK38" s="107"/>
      <c r="LZL38" s="107"/>
      <c r="LZM38" s="107"/>
      <c r="LZN38" s="107"/>
      <c r="LZO38" s="107"/>
      <c r="LZP38" s="107"/>
      <c r="LZQ38" s="107"/>
      <c r="LZR38" s="107"/>
      <c r="LZS38" s="107"/>
      <c r="LZT38" s="107"/>
      <c r="LZU38" s="107"/>
      <c r="LZV38" s="107"/>
      <c r="LZW38" s="107"/>
      <c r="LZX38" s="107"/>
      <c r="LZY38" s="107"/>
      <c r="LZZ38" s="107"/>
      <c r="MAA38" s="107"/>
      <c r="MAB38" s="107"/>
      <c r="MAC38" s="107"/>
      <c r="MAD38" s="107"/>
      <c r="MAE38" s="107"/>
      <c r="MAF38" s="107"/>
      <c r="MAG38" s="107"/>
      <c r="MAH38" s="107"/>
      <c r="MAI38" s="107"/>
      <c r="MAJ38" s="107"/>
      <c r="MAK38" s="107"/>
      <c r="MAL38" s="107"/>
      <c r="MAM38" s="107"/>
      <c r="MAN38" s="107"/>
      <c r="MAO38" s="107"/>
      <c r="MAP38" s="107"/>
      <c r="MAQ38" s="107"/>
      <c r="MAR38" s="107"/>
      <c r="MAS38" s="107"/>
      <c r="MAT38" s="107"/>
      <c r="MAU38" s="107"/>
      <c r="MAV38" s="107"/>
      <c r="MAW38" s="107"/>
      <c r="MAX38" s="107"/>
      <c r="MAY38" s="107"/>
      <c r="MAZ38" s="107"/>
      <c r="MBA38" s="107"/>
      <c r="MBB38" s="107"/>
      <c r="MBC38" s="107"/>
      <c r="MBD38" s="107"/>
      <c r="MBE38" s="107"/>
      <c r="MBF38" s="107"/>
      <c r="MBG38" s="107"/>
      <c r="MBH38" s="107"/>
      <c r="MBI38" s="107"/>
      <c r="MBJ38" s="107"/>
      <c r="MBK38" s="107"/>
      <c r="MBL38" s="107"/>
      <c r="MBM38" s="107"/>
      <c r="MBN38" s="107"/>
      <c r="MBO38" s="107"/>
      <c r="MBP38" s="107"/>
      <c r="MBQ38" s="107"/>
      <c r="MBR38" s="107"/>
      <c r="MBS38" s="107"/>
      <c r="MBT38" s="107"/>
      <c r="MBU38" s="107"/>
      <c r="MBV38" s="107"/>
      <c r="MBW38" s="107"/>
      <c r="MBX38" s="107"/>
      <c r="MBY38" s="107"/>
      <c r="MBZ38" s="107"/>
      <c r="MCA38" s="107"/>
      <c r="MCB38" s="107"/>
      <c r="MCC38" s="107"/>
      <c r="MCD38" s="107"/>
      <c r="MCE38" s="107"/>
      <c r="MCF38" s="107"/>
      <c r="MCG38" s="107"/>
      <c r="MCH38" s="107"/>
      <c r="MCI38" s="107"/>
      <c r="MCJ38" s="107"/>
      <c r="MCK38" s="107"/>
      <c r="MCL38" s="107"/>
      <c r="MCM38" s="107"/>
      <c r="MCN38" s="107"/>
      <c r="MCO38" s="107"/>
      <c r="MCP38" s="107"/>
      <c r="MCQ38" s="107"/>
      <c r="MCR38" s="107"/>
      <c r="MCS38" s="107"/>
      <c r="MCT38" s="107"/>
      <c r="MCU38" s="107"/>
      <c r="MCV38" s="107"/>
      <c r="MCW38" s="107"/>
      <c r="MCX38" s="107"/>
      <c r="MCY38" s="107"/>
      <c r="MCZ38" s="107"/>
      <c r="MDA38" s="107"/>
      <c r="MDB38" s="107"/>
      <c r="MDC38" s="107"/>
      <c r="MDD38" s="107"/>
      <c r="MDE38" s="107"/>
      <c r="MDF38" s="107"/>
      <c r="MDG38" s="107"/>
      <c r="MDH38" s="107"/>
      <c r="MDI38" s="107"/>
      <c r="MDJ38" s="107"/>
      <c r="MDK38" s="107"/>
      <c r="MDL38" s="107"/>
      <c r="MDM38" s="107"/>
      <c r="MDN38" s="107"/>
      <c r="MDO38" s="107"/>
      <c r="MDP38" s="107"/>
      <c r="MDQ38" s="107"/>
      <c r="MDR38" s="107"/>
      <c r="MDS38" s="107"/>
      <c r="MDT38" s="107"/>
      <c r="MDU38" s="107"/>
      <c r="MDV38" s="107"/>
      <c r="MDW38" s="107"/>
      <c r="MDX38" s="107"/>
      <c r="MDY38" s="107"/>
      <c r="MDZ38" s="107"/>
      <c r="MEA38" s="107"/>
      <c r="MEB38" s="107"/>
      <c r="MEC38" s="107"/>
      <c r="MED38" s="107"/>
      <c r="MEE38" s="107"/>
      <c r="MEF38" s="107"/>
      <c r="MEG38" s="107"/>
      <c r="MEH38" s="107"/>
      <c r="MEI38" s="107"/>
      <c r="MEJ38" s="107"/>
      <c r="MEK38" s="107"/>
      <c r="MEL38" s="107"/>
      <c r="MEM38" s="107"/>
      <c r="MEN38" s="107"/>
      <c r="MEO38" s="107"/>
      <c r="MEP38" s="107"/>
      <c r="MEQ38" s="107"/>
      <c r="MER38" s="107"/>
      <c r="MES38" s="107"/>
      <c r="MET38" s="107"/>
      <c r="MEU38" s="107"/>
      <c r="MEV38" s="107"/>
      <c r="MEW38" s="107"/>
      <c r="MEX38" s="107"/>
      <c r="MEY38" s="107"/>
      <c r="MEZ38" s="107"/>
      <c r="MFA38" s="107"/>
      <c r="MFB38" s="107"/>
      <c r="MFC38" s="107"/>
      <c r="MFD38" s="107"/>
      <c r="MFE38" s="107"/>
      <c r="MFF38" s="107"/>
      <c r="MFG38" s="107"/>
      <c r="MFH38" s="107"/>
      <c r="MFI38" s="107"/>
      <c r="MFJ38" s="107"/>
      <c r="MFK38" s="107"/>
      <c r="MFL38" s="107"/>
      <c r="MFM38" s="107"/>
      <c r="MFN38" s="107"/>
      <c r="MFO38" s="107"/>
      <c r="MFP38" s="107"/>
      <c r="MFQ38" s="107"/>
      <c r="MFR38" s="107"/>
      <c r="MFS38" s="107"/>
      <c r="MFT38" s="107"/>
      <c r="MFU38" s="107"/>
      <c r="MFV38" s="107"/>
      <c r="MFW38" s="107"/>
      <c r="MFX38" s="107"/>
      <c r="MFY38" s="107"/>
      <c r="MFZ38" s="107"/>
      <c r="MGA38" s="107"/>
      <c r="MGB38" s="107"/>
      <c r="MGC38" s="107"/>
      <c r="MGD38" s="107"/>
      <c r="MGE38" s="107"/>
      <c r="MGF38" s="107"/>
      <c r="MGG38" s="107"/>
      <c r="MGH38" s="107"/>
      <c r="MGI38" s="107"/>
      <c r="MGJ38" s="107"/>
      <c r="MGK38" s="107"/>
      <c r="MGL38" s="107"/>
      <c r="MGM38" s="107"/>
      <c r="MGN38" s="107"/>
      <c r="MGO38" s="107"/>
      <c r="MGP38" s="107"/>
      <c r="MGQ38" s="107"/>
      <c r="MGR38" s="107"/>
      <c r="MGS38" s="107"/>
      <c r="MGT38" s="107"/>
      <c r="MGU38" s="107"/>
      <c r="MGV38" s="107"/>
      <c r="MGW38" s="107"/>
      <c r="MGX38" s="107"/>
      <c r="MGY38" s="107"/>
      <c r="MGZ38" s="107"/>
      <c r="MHA38" s="107"/>
      <c r="MHB38" s="107"/>
      <c r="MHC38" s="107"/>
      <c r="MHD38" s="107"/>
      <c r="MHE38" s="107"/>
      <c r="MHF38" s="107"/>
      <c r="MHG38" s="107"/>
      <c r="MHH38" s="107"/>
      <c r="MHI38" s="107"/>
      <c r="MHJ38" s="107"/>
      <c r="MHK38" s="107"/>
      <c r="MHL38" s="107"/>
      <c r="MHM38" s="107"/>
      <c r="MHN38" s="107"/>
      <c r="MHO38" s="107"/>
      <c r="MHP38" s="107"/>
      <c r="MHQ38" s="107"/>
      <c r="MHR38" s="107"/>
      <c r="MHS38" s="107"/>
      <c r="MHT38" s="107"/>
      <c r="MHU38" s="107"/>
      <c r="MHV38" s="107"/>
      <c r="MHW38" s="107"/>
      <c r="MHX38" s="107"/>
      <c r="MHY38" s="107"/>
      <c r="MHZ38" s="107"/>
      <c r="MIA38" s="107"/>
      <c r="MIB38" s="107"/>
      <c r="MIC38" s="107"/>
      <c r="MID38" s="107"/>
      <c r="MIE38" s="107"/>
      <c r="MIF38" s="107"/>
      <c r="MIG38" s="107"/>
      <c r="MIH38" s="107"/>
      <c r="MII38" s="107"/>
      <c r="MIJ38" s="107"/>
      <c r="MIK38" s="107"/>
      <c r="MIL38" s="107"/>
      <c r="MIM38" s="107"/>
      <c r="MIN38" s="107"/>
      <c r="MIO38" s="107"/>
      <c r="MIP38" s="107"/>
      <c r="MIQ38" s="107"/>
      <c r="MIR38" s="107"/>
      <c r="MIS38" s="107"/>
      <c r="MIT38" s="107"/>
      <c r="MIU38" s="107"/>
      <c r="MIV38" s="107"/>
      <c r="MIW38" s="107"/>
      <c r="MIX38" s="107"/>
      <c r="MIY38" s="107"/>
      <c r="MIZ38" s="107"/>
      <c r="MJA38" s="107"/>
      <c r="MJB38" s="107"/>
      <c r="MJC38" s="107"/>
      <c r="MJD38" s="107"/>
      <c r="MJE38" s="107"/>
      <c r="MJF38" s="107"/>
      <c r="MJG38" s="107"/>
      <c r="MJH38" s="107"/>
      <c r="MJI38" s="107"/>
      <c r="MJJ38" s="107"/>
      <c r="MJK38" s="107"/>
      <c r="MJL38" s="107"/>
      <c r="MJM38" s="107"/>
      <c r="MJN38" s="107"/>
      <c r="MJO38" s="107"/>
      <c r="MJP38" s="107"/>
      <c r="MJQ38" s="107"/>
      <c r="MJR38" s="107"/>
      <c r="MJS38" s="107"/>
      <c r="MJT38" s="107"/>
      <c r="MJU38" s="107"/>
      <c r="MJV38" s="107"/>
      <c r="MJW38" s="107"/>
      <c r="MJX38" s="107"/>
      <c r="MJY38" s="107"/>
      <c r="MJZ38" s="107"/>
      <c r="MKA38" s="107"/>
      <c r="MKB38" s="107"/>
      <c r="MKC38" s="107"/>
      <c r="MKD38" s="107"/>
      <c r="MKE38" s="107"/>
      <c r="MKF38" s="107"/>
      <c r="MKG38" s="107"/>
      <c r="MKH38" s="107"/>
      <c r="MKI38" s="107"/>
      <c r="MKJ38" s="107"/>
      <c r="MKK38" s="107"/>
      <c r="MKL38" s="107"/>
      <c r="MKM38" s="107"/>
      <c r="MKN38" s="107"/>
      <c r="MKO38" s="107"/>
      <c r="MKP38" s="107"/>
      <c r="MKQ38" s="107"/>
      <c r="MKR38" s="107"/>
      <c r="MKS38" s="107"/>
      <c r="MKT38" s="107"/>
      <c r="MKU38" s="107"/>
      <c r="MKV38" s="107"/>
      <c r="MKW38" s="107"/>
      <c r="MKX38" s="107"/>
      <c r="MKY38" s="107"/>
      <c r="MKZ38" s="107"/>
      <c r="MLA38" s="107"/>
      <c r="MLB38" s="107"/>
      <c r="MLC38" s="107"/>
      <c r="MLD38" s="107"/>
      <c r="MLE38" s="107"/>
      <c r="MLF38" s="107"/>
      <c r="MLG38" s="107"/>
      <c r="MLH38" s="107"/>
      <c r="MLI38" s="107"/>
      <c r="MLJ38" s="107"/>
      <c r="MLK38" s="107"/>
      <c r="MLL38" s="107"/>
      <c r="MLM38" s="107"/>
      <c r="MLN38" s="107"/>
      <c r="MLO38" s="107"/>
      <c r="MLP38" s="107"/>
      <c r="MLQ38" s="107"/>
      <c r="MLR38" s="107"/>
      <c r="MLS38" s="107"/>
      <c r="MLT38" s="107"/>
      <c r="MLU38" s="107"/>
      <c r="MLV38" s="107"/>
      <c r="MLW38" s="107"/>
      <c r="MLX38" s="107"/>
      <c r="MLY38" s="107"/>
      <c r="MLZ38" s="107"/>
      <c r="MMA38" s="107"/>
      <c r="MMB38" s="107"/>
      <c r="MMC38" s="107"/>
      <c r="MMD38" s="107"/>
      <c r="MME38" s="107"/>
      <c r="MMF38" s="107"/>
      <c r="MMG38" s="107"/>
      <c r="MMH38" s="107"/>
      <c r="MMI38" s="107"/>
      <c r="MMJ38" s="107"/>
      <c r="MMK38" s="107"/>
      <c r="MML38" s="107"/>
      <c r="MMM38" s="107"/>
      <c r="MMN38" s="107"/>
      <c r="MMO38" s="107"/>
      <c r="MMP38" s="107"/>
      <c r="MMQ38" s="107"/>
      <c r="MMR38" s="107"/>
      <c r="MMS38" s="107"/>
      <c r="MMT38" s="107"/>
      <c r="MMU38" s="107"/>
      <c r="MMV38" s="107"/>
      <c r="MMW38" s="107"/>
      <c r="MMX38" s="107"/>
      <c r="MMY38" s="107"/>
      <c r="MMZ38" s="107"/>
      <c r="MNA38" s="107"/>
      <c r="MNB38" s="107"/>
      <c r="MNC38" s="107"/>
      <c r="MND38" s="107"/>
      <c r="MNE38" s="107"/>
      <c r="MNF38" s="107"/>
      <c r="MNG38" s="107"/>
      <c r="MNH38" s="107"/>
      <c r="MNI38" s="107"/>
      <c r="MNJ38" s="107"/>
      <c r="MNK38" s="107"/>
      <c r="MNL38" s="107"/>
      <c r="MNM38" s="107"/>
      <c r="MNN38" s="107"/>
      <c r="MNO38" s="107"/>
      <c r="MNP38" s="107"/>
      <c r="MNQ38" s="107"/>
      <c r="MNR38" s="107"/>
      <c r="MNS38" s="107"/>
      <c r="MNT38" s="107"/>
      <c r="MNU38" s="107"/>
      <c r="MNV38" s="107"/>
      <c r="MNW38" s="107"/>
      <c r="MNX38" s="107"/>
      <c r="MNY38" s="107"/>
      <c r="MNZ38" s="107"/>
      <c r="MOA38" s="107"/>
      <c r="MOB38" s="107"/>
      <c r="MOC38" s="107"/>
      <c r="MOD38" s="107"/>
      <c r="MOE38" s="107"/>
      <c r="MOF38" s="107"/>
      <c r="MOG38" s="107"/>
      <c r="MOH38" s="107"/>
      <c r="MOI38" s="107"/>
      <c r="MOJ38" s="107"/>
      <c r="MOK38" s="107"/>
      <c r="MOL38" s="107"/>
      <c r="MOM38" s="107"/>
      <c r="MON38" s="107"/>
      <c r="MOO38" s="107"/>
      <c r="MOP38" s="107"/>
      <c r="MOQ38" s="107"/>
      <c r="MOR38" s="107"/>
      <c r="MOS38" s="107"/>
      <c r="MOT38" s="107"/>
      <c r="MOU38" s="107"/>
      <c r="MOV38" s="107"/>
      <c r="MOW38" s="107"/>
      <c r="MOX38" s="107"/>
      <c r="MOY38" s="107"/>
      <c r="MOZ38" s="107"/>
      <c r="MPA38" s="107"/>
      <c r="MPB38" s="107"/>
      <c r="MPC38" s="107"/>
      <c r="MPD38" s="107"/>
      <c r="MPE38" s="107"/>
      <c r="MPF38" s="107"/>
      <c r="MPG38" s="107"/>
      <c r="MPH38" s="107"/>
      <c r="MPI38" s="107"/>
      <c r="MPJ38" s="107"/>
      <c r="MPK38" s="107"/>
      <c r="MPL38" s="107"/>
      <c r="MPM38" s="107"/>
      <c r="MPN38" s="107"/>
      <c r="MPO38" s="107"/>
      <c r="MPP38" s="107"/>
      <c r="MPQ38" s="107"/>
      <c r="MPR38" s="107"/>
      <c r="MPS38" s="107"/>
      <c r="MPT38" s="107"/>
      <c r="MPU38" s="107"/>
      <c r="MPV38" s="107"/>
      <c r="MPW38" s="107"/>
      <c r="MPX38" s="107"/>
      <c r="MPY38" s="107"/>
      <c r="MPZ38" s="107"/>
      <c r="MQA38" s="107"/>
      <c r="MQB38" s="107"/>
      <c r="MQC38" s="107"/>
      <c r="MQD38" s="107"/>
      <c r="MQE38" s="107"/>
      <c r="MQF38" s="107"/>
      <c r="MQG38" s="107"/>
      <c r="MQH38" s="107"/>
      <c r="MQI38" s="107"/>
      <c r="MQJ38" s="107"/>
      <c r="MQK38" s="107"/>
      <c r="MQL38" s="107"/>
      <c r="MQM38" s="107"/>
      <c r="MQN38" s="107"/>
      <c r="MQO38" s="107"/>
      <c r="MQP38" s="107"/>
      <c r="MQQ38" s="107"/>
      <c r="MQR38" s="107"/>
      <c r="MQS38" s="107"/>
      <c r="MQT38" s="107"/>
      <c r="MQU38" s="107"/>
      <c r="MQV38" s="107"/>
      <c r="MQW38" s="107"/>
      <c r="MQX38" s="107"/>
      <c r="MQY38" s="107"/>
      <c r="MQZ38" s="107"/>
      <c r="MRA38" s="107"/>
      <c r="MRB38" s="107"/>
      <c r="MRC38" s="107"/>
      <c r="MRD38" s="107"/>
      <c r="MRE38" s="107"/>
      <c r="MRF38" s="107"/>
      <c r="MRG38" s="107"/>
      <c r="MRH38" s="107"/>
      <c r="MRI38" s="107"/>
      <c r="MRJ38" s="107"/>
      <c r="MRK38" s="107"/>
      <c r="MRL38" s="107"/>
      <c r="MRM38" s="107"/>
      <c r="MRN38" s="107"/>
      <c r="MRO38" s="107"/>
      <c r="MRP38" s="107"/>
      <c r="MRQ38" s="107"/>
      <c r="MRR38" s="107"/>
      <c r="MRS38" s="107"/>
      <c r="MRT38" s="107"/>
      <c r="MRU38" s="107"/>
      <c r="MRV38" s="107"/>
      <c r="MRW38" s="107"/>
      <c r="MRX38" s="107"/>
      <c r="MRY38" s="107"/>
      <c r="MRZ38" s="107"/>
      <c r="MSA38" s="107"/>
      <c r="MSB38" s="107"/>
      <c r="MSC38" s="107"/>
      <c r="MSD38" s="107"/>
      <c r="MSE38" s="107"/>
      <c r="MSF38" s="107"/>
      <c r="MSG38" s="107"/>
      <c r="MSH38" s="107"/>
      <c r="MSI38" s="107"/>
      <c r="MSJ38" s="107"/>
      <c r="MSK38" s="107"/>
      <c r="MSL38" s="107"/>
      <c r="MSM38" s="107"/>
      <c r="MSN38" s="107"/>
      <c r="MSO38" s="107"/>
      <c r="MSP38" s="107"/>
      <c r="MSQ38" s="107"/>
      <c r="MSR38" s="107"/>
      <c r="MSS38" s="107"/>
      <c r="MST38" s="107"/>
      <c r="MSU38" s="107"/>
      <c r="MSV38" s="107"/>
      <c r="MSW38" s="107"/>
      <c r="MSX38" s="107"/>
      <c r="MSY38" s="107"/>
      <c r="MSZ38" s="107"/>
      <c r="MTA38" s="107"/>
      <c r="MTB38" s="107"/>
      <c r="MTC38" s="107"/>
      <c r="MTD38" s="107"/>
      <c r="MTE38" s="107"/>
      <c r="MTF38" s="107"/>
      <c r="MTG38" s="107"/>
      <c r="MTH38" s="107"/>
      <c r="MTI38" s="107"/>
      <c r="MTJ38" s="107"/>
      <c r="MTK38" s="107"/>
      <c r="MTL38" s="107"/>
      <c r="MTM38" s="107"/>
      <c r="MTN38" s="107"/>
      <c r="MTO38" s="107"/>
      <c r="MTP38" s="107"/>
      <c r="MTQ38" s="107"/>
      <c r="MTR38" s="107"/>
      <c r="MTS38" s="107"/>
      <c r="MTT38" s="107"/>
      <c r="MTU38" s="107"/>
      <c r="MTV38" s="107"/>
      <c r="MTW38" s="107"/>
      <c r="MTX38" s="107"/>
      <c r="MTY38" s="107"/>
      <c r="MTZ38" s="107"/>
      <c r="MUA38" s="107"/>
      <c r="MUB38" s="107"/>
      <c r="MUC38" s="107"/>
      <c r="MUD38" s="107"/>
      <c r="MUE38" s="107"/>
      <c r="MUF38" s="107"/>
      <c r="MUG38" s="107"/>
      <c r="MUH38" s="107"/>
      <c r="MUI38" s="107"/>
      <c r="MUJ38" s="107"/>
      <c r="MUK38" s="107"/>
      <c r="MUL38" s="107"/>
      <c r="MUM38" s="107"/>
      <c r="MUN38" s="107"/>
      <c r="MUO38" s="107"/>
      <c r="MUP38" s="107"/>
      <c r="MUQ38" s="107"/>
      <c r="MUR38" s="107"/>
      <c r="MUS38" s="107"/>
      <c r="MUT38" s="107"/>
      <c r="MUU38" s="107"/>
      <c r="MUV38" s="107"/>
      <c r="MUW38" s="107"/>
      <c r="MUX38" s="107"/>
      <c r="MUY38" s="107"/>
      <c r="MUZ38" s="107"/>
      <c r="MVA38" s="107"/>
      <c r="MVB38" s="107"/>
      <c r="MVC38" s="107"/>
      <c r="MVD38" s="107"/>
      <c r="MVE38" s="107"/>
      <c r="MVF38" s="107"/>
      <c r="MVG38" s="107"/>
      <c r="MVH38" s="107"/>
      <c r="MVI38" s="107"/>
      <c r="MVJ38" s="107"/>
      <c r="MVK38" s="107"/>
      <c r="MVL38" s="107"/>
      <c r="MVM38" s="107"/>
      <c r="MVN38" s="107"/>
      <c r="MVO38" s="107"/>
      <c r="MVP38" s="107"/>
      <c r="MVQ38" s="107"/>
      <c r="MVR38" s="107"/>
      <c r="MVS38" s="107"/>
      <c r="MVT38" s="107"/>
      <c r="MVU38" s="107"/>
      <c r="MVV38" s="107"/>
      <c r="MVW38" s="107"/>
      <c r="MVX38" s="107"/>
      <c r="MVY38" s="107"/>
      <c r="MVZ38" s="107"/>
      <c r="MWA38" s="107"/>
      <c r="MWB38" s="107"/>
      <c r="MWC38" s="107"/>
      <c r="MWD38" s="107"/>
      <c r="MWE38" s="107"/>
      <c r="MWF38" s="107"/>
      <c r="MWG38" s="107"/>
      <c r="MWH38" s="107"/>
      <c r="MWI38" s="107"/>
      <c r="MWJ38" s="107"/>
      <c r="MWK38" s="107"/>
      <c r="MWL38" s="107"/>
      <c r="MWM38" s="107"/>
      <c r="MWN38" s="107"/>
      <c r="MWO38" s="107"/>
      <c r="MWP38" s="107"/>
      <c r="MWQ38" s="107"/>
      <c r="MWR38" s="107"/>
      <c r="MWS38" s="107"/>
      <c r="MWT38" s="107"/>
      <c r="MWU38" s="107"/>
      <c r="MWV38" s="107"/>
      <c r="MWW38" s="107"/>
      <c r="MWX38" s="107"/>
      <c r="MWY38" s="107"/>
      <c r="MWZ38" s="107"/>
      <c r="MXA38" s="107"/>
      <c r="MXB38" s="107"/>
      <c r="MXC38" s="107"/>
      <c r="MXD38" s="107"/>
      <c r="MXE38" s="107"/>
      <c r="MXF38" s="107"/>
      <c r="MXG38" s="107"/>
      <c r="MXH38" s="107"/>
      <c r="MXI38" s="107"/>
      <c r="MXJ38" s="107"/>
      <c r="MXK38" s="107"/>
      <c r="MXL38" s="107"/>
      <c r="MXM38" s="107"/>
      <c r="MXN38" s="107"/>
      <c r="MXO38" s="107"/>
      <c r="MXP38" s="107"/>
      <c r="MXQ38" s="107"/>
      <c r="MXR38" s="107"/>
      <c r="MXS38" s="107"/>
      <c r="MXT38" s="107"/>
      <c r="MXU38" s="107"/>
      <c r="MXV38" s="107"/>
      <c r="MXW38" s="107"/>
      <c r="MXX38" s="107"/>
      <c r="MXY38" s="107"/>
      <c r="MXZ38" s="107"/>
      <c r="MYA38" s="107"/>
      <c r="MYB38" s="107"/>
      <c r="MYC38" s="107"/>
      <c r="MYD38" s="107"/>
      <c r="MYE38" s="107"/>
      <c r="MYF38" s="107"/>
      <c r="MYG38" s="107"/>
      <c r="MYH38" s="107"/>
      <c r="MYI38" s="107"/>
      <c r="MYJ38" s="107"/>
      <c r="MYK38" s="107"/>
      <c r="MYL38" s="107"/>
      <c r="MYM38" s="107"/>
      <c r="MYN38" s="107"/>
      <c r="MYO38" s="107"/>
      <c r="MYP38" s="107"/>
      <c r="MYQ38" s="107"/>
      <c r="MYR38" s="107"/>
      <c r="MYS38" s="107"/>
      <c r="MYT38" s="107"/>
      <c r="MYU38" s="107"/>
      <c r="MYV38" s="107"/>
      <c r="MYW38" s="107"/>
      <c r="MYX38" s="107"/>
      <c r="MYY38" s="107"/>
      <c r="MYZ38" s="107"/>
      <c r="MZA38" s="107"/>
      <c r="MZB38" s="107"/>
      <c r="MZC38" s="107"/>
      <c r="MZD38" s="107"/>
      <c r="MZE38" s="107"/>
      <c r="MZF38" s="107"/>
      <c r="MZG38" s="107"/>
      <c r="MZH38" s="107"/>
      <c r="MZI38" s="107"/>
      <c r="MZJ38" s="107"/>
      <c r="MZK38" s="107"/>
      <c r="MZL38" s="107"/>
      <c r="MZM38" s="107"/>
      <c r="MZN38" s="107"/>
      <c r="MZO38" s="107"/>
      <c r="MZP38" s="107"/>
      <c r="MZQ38" s="107"/>
      <c r="MZR38" s="107"/>
      <c r="MZS38" s="107"/>
      <c r="MZT38" s="107"/>
      <c r="MZU38" s="107"/>
      <c r="MZV38" s="107"/>
      <c r="MZW38" s="107"/>
      <c r="MZX38" s="107"/>
      <c r="MZY38" s="107"/>
      <c r="MZZ38" s="107"/>
      <c r="NAA38" s="107"/>
      <c r="NAB38" s="107"/>
      <c r="NAC38" s="107"/>
      <c r="NAD38" s="107"/>
      <c r="NAE38" s="107"/>
      <c r="NAF38" s="107"/>
      <c r="NAG38" s="107"/>
      <c r="NAH38" s="107"/>
      <c r="NAI38" s="107"/>
      <c r="NAJ38" s="107"/>
      <c r="NAK38" s="107"/>
      <c r="NAL38" s="107"/>
      <c r="NAM38" s="107"/>
      <c r="NAN38" s="107"/>
      <c r="NAO38" s="107"/>
      <c r="NAP38" s="107"/>
      <c r="NAQ38" s="107"/>
      <c r="NAR38" s="107"/>
      <c r="NAS38" s="107"/>
      <c r="NAT38" s="107"/>
      <c r="NAU38" s="107"/>
      <c r="NAV38" s="107"/>
      <c r="NAW38" s="107"/>
      <c r="NAX38" s="107"/>
      <c r="NAY38" s="107"/>
      <c r="NAZ38" s="107"/>
      <c r="NBA38" s="107"/>
      <c r="NBB38" s="107"/>
      <c r="NBC38" s="107"/>
      <c r="NBD38" s="107"/>
      <c r="NBE38" s="107"/>
      <c r="NBF38" s="107"/>
      <c r="NBG38" s="107"/>
      <c r="NBH38" s="107"/>
      <c r="NBI38" s="107"/>
      <c r="NBJ38" s="107"/>
      <c r="NBK38" s="107"/>
      <c r="NBL38" s="107"/>
      <c r="NBM38" s="107"/>
      <c r="NBN38" s="107"/>
      <c r="NBO38" s="107"/>
      <c r="NBP38" s="107"/>
      <c r="NBQ38" s="107"/>
      <c r="NBR38" s="107"/>
      <c r="NBS38" s="107"/>
      <c r="NBT38" s="107"/>
      <c r="NBU38" s="107"/>
      <c r="NBV38" s="107"/>
      <c r="NBW38" s="107"/>
      <c r="NBX38" s="107"/>
      <c r="NBY38" s="107"/>
      <c r="NBZ38" s="107"/>
      <c r="NCA38" s="107"/>
      <c r="NCB38" s="107"/>
      <c r="NCC38" s="107"/>
      <c r="NCD38" s="107"/>
      <c r="NCE38" s="107"/>
      <c r="NCF38" s="107"/>
      <c r="NCG38" s="107"/>
      <c r="NCH38" s="107"/>
      <c r="NCI38" s="107"/>
      <c r="NCJ38" s="107"/>
      <c r="NCK38" s="107"/>
      <c r="NCL38" s="107"/>
      <c r="NCM38" s="107"/>
      <c r="NCN38" s="107"/>
      <c r="NCO38" s="107"/>
      <c r="NCP38" s="107"/>
      <c r="NCQ38" s="107"/>
      <c r="NCR38" s="107"/>
      <c r="NCS38" s="107"/>
      <c r="NCT38" s="107"/>
      <c r="NCU38" s="107"/>
      <c r="NCV38" s="107"/>
      <c r="NCW38" s="107"/>
      <c r="NCX38" s="107"/>
      <c r="NCY38" s="107"/>
      <c r="NCZ38" s="107"/>
      <c r="NDA38" s="107"/>
      <c r="NDB38" s="107"/>
      <c r="NDC38" s="107"/>
      <c r="NDD38" s="107"/>
      <c r="NDE38" s="107"/>
      <c r="NDF38" s="107"/>
      <c r="NDG38" s="107"/>
      <c r="NDH38" s="107"/>
      <c r="NDI38" s="107"/>
      <c r="NDJ38" s="107"/>
      <c r="NDK38" s="107"/>
      <c r="NDL38" s="107"/>
      <c r="NDM38" s="107"/>
      <c r="NDN38" s="107"/>
      <c r="NDO38" s="107"/>
      <c r="NDP38" s="107"/>
      <c r="NDQ38" s="107"/>
      <c r="NDR38" s="107"/>
      <c r="NDS38" s="107"/>
      <c r="NDT38" s="107"/>
      <c r="NDU38" s="107"/>
      <c r="NDV38" s="107"/>
      <c r="NDW38" s="107"/>
      <c r="NDX38" s="107"/>
      <c r="NDY38" s="107"/>
      <c r="NDZ38" s="107"/>
      <c r="NEA38" s="107"/>
      <c r="NEB38" s="107"/>
      <c r="NEC38" s="107"/>
      <c r="NED38" s="107"/>
      <c r="NEE38" s="107"/>
      <c r="NEF38" s="107"/>
      <c r="NEG38" s="107"/>
      <c r="NEH38" s="107"/>
      <c r="NEI38" s="107"/>
      <c r="NEJ38" s="107"/>
      <c r="NEK38" s="107"/>
      <c r="NEL38" s="107"/>
      <c r="NEM38" s="107"/>
      <c r="NEN38" s="107"/>
      <c r="NEO38" s="107"/>
      <c r="NEP38" s="107"/>
      <c r="NEQ38" s="107"/>
      <c r="NER38" s="107"/>
      <c r="NES38" s="107"/>
      <c r="NET38" s="107"/>
      <c r="NEU38" s="107"/>
      <c r="NEV38" s="107"/>
      <c r="NEW38" s="107"/>
      <c r="NEX38" s="107"/>
      <c r="NEY38" s="107"/>
      <c r="NEZ38" s="107"/>
      <c r="NFA38" s="107"/>
      <c r="NFB38" s="107"/>
      <c r="NFC38" s="107"/>
      <c r="NFD38" s="107"/>
      <c r="NFE38" s="107"/>
      <c r="NFF38" s="107"/>
      <c r="NFG38" s="107"/>
      <c r="NFH38" s="107"/>
      <c r="NFI38" s="107"/>
      <c r="NFJ38" s="107"/>
      <c r="NFK38" s="107"/>
      <c r="NFL38" s="107"/>
      <c r="NFM38" s="107"/>
      <c r="NFN38" s="107"/>
      <c r="NFO38" s="107"/>
      <c r="NFP38" s="107"/>
      <c r="NFQ38" s="107"/>
      <c r="NFR38" s="107"/>
      <c r="NFS38" s="107"/>
      <c r="NFT38" s="107"/>
      <c r="NFU38" s="107"/>
      <c r="NFV38" s="107"/>
      <c r="NFW38" s="107"/>
      <c r="NFX38" s="107"/>
      <c r="NFY38" s="107"/>
      <c r="NFZ38" s="107"/>
      <c r="NGA38" s="107"/>
      <c r="NGB38" s="107"/>
      <c r="NGC38" s="107"/>
      <c r="NGD38" s="107"/>
      <c r="NGE38" s="107"/>
      <c r="NGF38" s="107"/>
      <c r="NGG38" s="107"/>
      <c r="NGH38" s="107"/>
      <c r="NGI38" s="107"/>
      <c r="NGJ38" s="107"/>
      <c r="NGK38" s="107"/>
      <c r="NGL38" s="107"/>
      <c r="NGM38" s="107"/>
      <c r="NGN38" s="107"/>
      <c r="NGO38" s="107"/>
      <c r="NGP38" s="107"/>
      <c r="NGQ38" s="107"/>
      <c r="NGR38" s="107"/>
      <c r="NGS38" s="107"/>
      <c r="NGT38" s="107"/>
      <c r="NGU38" s="107"/>
      <c r="NGV38" s="107"/>
      <c r="NGW38" s="107"/>
      <c r="NGX38" s="107"/>
      <c r="NGY38" s="107"/>
      <c r="NGZ38" s="107"/>
      <c r="NHA38" s="107"/>
      <c r="NHB38" s="107"/>
      <c r="NHC38" s="107"/>
      <c r="NHD38" s="107"/>
      <c r="NHE38" s="107"/>
      <c r="NHF38" s="107"/>
      <c r="NHG38" s="107"/>
      <c r="NHH38" s="107"/>
      <c r="NHI38" s="107"/>
      <c r="NHJ38" s="107"/>
      <c r="NHK38" s="107"/>
      <c r="NHL38" s="107"/>
      <c r="NHM38" s="107"/>
      <c r="NHN38" s="107"/>
      <c r="NHO38" s="107"/>
      <c r="NHP38" s="107"/>
      <c r="NHQ38" s="107"/>
      <c r="NHR38" s="107"/>
      <c r="NHS38" s="107"/>
      <c r="NHT38" s="107"/>
      <c r="NHU38" s="107"/>
      <c r="NHV38" s="107"/>
      <c r="NHW38" s="107"/>
      <c r="NHX38" s="107"/>
      <c r="NHY38" s="107"/>
      <c r="NHZ38" s="107"/>
      <c r="NIA38" s="107"/>
      <c r="NIB38" s="107"/>
      <c r="NIC38" s="107"/>
      <c r="NID38" s="107"/>
      <c r="NIE38" s="107"/>
      <c r="NIF38" s="107"/>
      <c r="NIG38" s="107"/>
      <c r="NIH38" s="107"/>
      <c r="NII38" s="107"/>
      <c r="NIJ38" s="107"/>
      <c r="NIK38" s="107"/>
      <c r="NIL38" s="107"/>
      <c r="NIM38" s="107"/>
      <c r="NIN38" s="107"/>
      <c r="NIO38" s="107"/>
      <c r="NIP38" s="107"/>
      <c r="NIQ38" s="107"/>
      <c r="NIR38" s="107"/>
      <c r="NIS38" s="107"/>
      <c r="NIT38" s="107"/>
      <c r="NIU38" s="107"/>
      <c r="NIV38" s="107"/>
      <c r="NIW38" s="107"/>
      <c r="NIX38" s="107"/>
      <c r="NIY38" s="107"/>
      <c r="NIZ38" s="107"/>
      <c r="NJA38" s="107"/>
      <c r="NJB38" s="107"/>
      <c r="NJC38" s="107"/>
      <c r="NJD38" s="107"/>
      <c r="NJE38" s="107"/>
      <c r="NJF38" s="107"/>
      <c r="NJG38" s="107"/>
      <c r="NJH38" s="107"/>
      <c r="NJI38" s="107"/>
      <c r="NJJ38" s="107"/>
      <c r="NJK38" s="107"/>
      <c r="NJL38" s="107"/>
      <c r="NJM38" s="107"/>
      <c r="NJN38" s="107"/>
      <c r="NJO38" s="107"/>
      <c r="NJP38" s="107"/>
      <c r="NJQ38" s="107"/>
      <c r="NJR38" s="107"/>
      <c r="NJS38" s="107"/>
      <c r="NJT38" s="107"/>
      <c r="NJU38" s="107"/>
      <c r="NJV38" s="107"/>
      <c r="NJW38" s="107"/>
      <c r="NJX38" s="107"/>
      <c r="NJY38" s="107"/>
      <c r="NJZ38" s="107"/>
      <c r="NKA38" s="107"/>
      <c r="NKB38" s="107"/>
      <c r="NKC38" s="107"/>
      <c r="NKD38" s="107"/>
      <c r="NKE38" s="107"/>
      <c r="NKF38" s="107"/>
      <c r="NKG38" s="107"/>
      <c r="NKH38" s="107"/>
      <c r="NKI38" s="107"/>
      <c r="NKJ38" s="107"/>
      <c r="NKK38" s="107"/>
      <c r="NKL38" s="107"/>
      <c r="NKM38" s="107"/>
      <c r="NKN38" s="107"/>
      <c r="NKO38" s="107"/>
      <c r="NKP38" s="107"/>
      <c r="NKQ38" s="107"/>
      <c r="NKR38" s="107"/>
      <c r="NKS38" s="107"/>
      <c r="NKT38" s="107"/>
      <c r="NKU38" s="107"/>
      <c r="NKV38" s="107"/>
      <c r="NKW38" s="107"/>
      <c r="NKX38" s="107"/>
      <c r="NKY38" s="107"/>
      <c r="NKZ38" s="107"/>
      <c r="NLA38" s="107"/>
      <c r="NLB38" s="107"/>
      <c r="NLC38" s="107"/>
      <c r="NLD38" s="107"/>
      <c r="NLE38" s="107"/>
      <c r="NLF38" s="107"/>
      <c r="NLG38" s="107"/>
      <c r="NLH38" s="107"/>
      <c r="NLI38" s="107"/>
      <c r="NLJ38" s="107"/>
      <c r="NLK38" s="107"/>
      <c r="NLL38" s="107"/>
      <c r="NLM38" s="107"/>
      <c r="NLN38" s="107"/>
      <c r="NLO38" s="107"/>
      <c r="NLP38" s="107"/>
      <c r="NLQ38" s="107"/>
      <c r="NLR38" s="107"/>
      <c r="NLS38" s="107"/>
      <c r="NLT38" s="107"/>
      <c r="NLU38" s="107"/>
      <c r="NLV38" s="107"/>
      <c r="NLW38" s="107"/>
      <c r="NLX38" s="107"/>
      <c r="NLY38" s="107"/>
      <c r="NLZ38" s="107"/>
      <c r="NMA38" s="107"/>
      <c r="NMB38" s="107"/>
      <c r="NMC38" s="107"/>
      <c r="NMD38" s="107"/>
      <c r="NME38" s="107"/>
      <c r="NMF38" s="107"/>
      <c r="NMG38" s="107"/>
      <c r="NMH38" s="107"/>
      <c r="NMI38" s="107"/>
      <c r="NMJ38" s="107"/>
      <c r="NMK38" s="107"/>
      <c r="NML38" s="107"/>
      <c r="NMM38" s="107"/>
      <c r="NMN38" s="107"/>
      <c r="NMO38" s="107"/>
      <c r="NMP38" s="107"/>
      <c r="NMQ38" s="107"/>
      <c r="NMR38" s="107"/>
      <c r="NMS38" s="107"/>
      <c r="NMT38" s="107"/>
      <c r="NMU38" s="107"/>
      <c r="NMV38" s="107"/>
      <c r="NMW38" s="107"/>
      <c r="NMX38" s="107"/>
      <c r="NMY38" s="107"/>
      <c r="NMZ38" s="107"/>
      <c r="NNA38" s="107"/>
      <c r="NNB38" s="107"/>
      <c r="NNC38" s="107"/>
      <c r="NND38" s="107"/>
      <c r="NNE38" s="107"/>
      <c r="NNF38" s="107"/>
      <c r="NNG38" s="107"/>
      <c r="NNH38" s="107"/>
      <c r="NNI38" s="107"/>
      <c r="NNJ38" s="107"/>
      <c r="NNK38" s="107"/>
      <c r="NNL38" s="107"/>
      <c r="NNM38" s="107"/>
      <c r="NNN38" s="107"/>
      <c r="NNO38" s="107"/>
      <c r="NNP38" s="107"/>
      <c r="NNQ38" s="107"/>
      <c r="NNR38" s="107"/>
      <c r="NNS38" s="107"/>
      <c r="NNT38" s="107"/>
      <c r="NNU38" s="107"/>
      <c r="NNV38" s="107"/>
      <c r="NNW38" s="107"/>
      <c r="NNX38" s="107"/>
      <c r="NNY38" s="107"/>
      <c r="NNZ38" s="107"/>
      <c r="NOA38" s="107"/>
      <c r="NOB38" s="107"/>
      <c r="NOC38" s="107"/>
      <c r="NOD38" s="107"/>
      <c r="NOE38" s="107"/>
      <c r="NOF38" s="107"/>
      <c r="NOG38" s="107"/>
      <c r="NOH38" s="107"/>
      <c r="NOI38" s="107"/>
      <c r="NOJ38" s="107"/>
      <c r="NOK38" s="107"/>
      <c r="NOL38" s="107"/>
      <c r="NOM38" s="107"/>
      <c r="NON38" s="107"/>
      <c r="NOO38" s="107"/>
      <c r="NOP38" s="107"/>
      <c r="NOQ38" s="107"/>
      <c r="NOR38" s="107"/>
      <c r="NOS38" s="107"/>
      <c r="NOT38" s="107"/>
      <c r="NOU38" s="107"/>
      <c r="NOV38" s="107"/>
      <c r="NOW38" s="107"/>
      <c r="NOX38" s="107"/>
      <c r="NOY38" s="107"/>
      <c r="NOZ38" s="107"/>
      <c r="NPA38" s="107"/>
      <c r="NPB38" s="107"/>
      <c r="NPC38" s="107"/>
      <c r="NPD38" s="107"/>
      <c r="NPE38" s="107"/>
      <c r="NPF38" s="107"/>
      <c r="NPG38" s="107"/>
      <c r="NPH38" s="107"/>
      <c r="NPI38" s="107"/>
      <c r="NPJ38" s="107"/>
      <c r="NPK38" s="107"/>
      <c r="NPL38" s="107"/>
      <c r="NPM38" s="107"/>
      <c r="NPN38" s="107"/>
      <c r="NPO38" s="107"/>
      <c r="NPP38" s="107"/>
      <c r="NPQ38" s="107"/>
      <c r="NPR38" s="107"/>
      <c r="NPS38" s="107"/>
      <c r="NPT38" s="107"/>
      <c r="NPU38" s="107"/>
      <c r="NPV38" s="107"/>
      <c r="NPW38" s="107"/>
      <c r="NPX38" s="107"/>
      <c r="NPY38" s="107"/>
      <c r="NPZ38" s="107"/>
      <c r="NQA38" s="107"/>
      <c r="NQB38" s="107"/>
      <c r="NQC38" s="107"/>
      <c r="NQD38" s="107"/>
      <c r="NQE38" s="107"/>
      <c r="NQF38" s="107"/>
      <c r="NQG38" s="107"/>
      <c r="NQH38" s="107"/>
      <c r="NQI38" s="107"/>
      <c r="NQJ38" s="107"/>
      <c r="NQK38" s="107"/>
      <c r="NQL38" s="107"/>
      <c r="NQM38" s="107"/>
      <c r="NQN38" s="107"/>
      <c r="NQO38" s="107"/>
      <c r="NQP38" s="107"/>
      <c r="NQQ38" s="107"/>
      <c r="NQR38" s="107"/>
      <c r="NQS38" s="107"/>
      <c r="NQT38" s="107"/>
      <c r="NQU38" s="107"/>
      <c r="NQV38" s="107"/>
      <c r="NQW38" s="107"/>
      <c r="NQX38" s="107"/>
      <c r="NQY38" s="107"/>
      <c r="NQZ38" s="107"/>
      <c r="NRA38" s="107"/>
      <c r="NRB38" s="107"/>
      <c r="NRC38" s="107"/>
      <c r="NRD38" s="107"/>
      <c r="NRE38" s="107"/>
      <c r="NRF38" s="107"/>
      <c r="NRG38" s="107"/>
      <c r="NRH38" s="107"/>
      <c r="NRI38" s="107"/>
      <c r="NRJ38" s="107"/>
      <c r="NRK38" s="107"/>
      <c r="NRL38" s="107"/>
      <c r="NRM38" s="107"/>
      <c r="NRN38" s="107"/>
      <c r="NRO38" s="107"/>
      <c r="NRP38" s="107"/>
      <c r="NRQ38" s="107"/>
      <c r="NRR38" s="107"/>
      <c r="NRS38" s="107"/>
      <c r="NRT38" s="107"/>
      <c r="NRU38" s="107"/>
      <c r="NRV38" s="107"/>
      <c r="NRW38" s="107"/>
      <c r="NRX38" s="107"/>
      <c r="NRY38" s="107"/>
      <c r="NRZ38" s="107"/>
      <c r="NSA38" s="107"/>
      <c r="NSB38" s="107"/>
      <c r="NSC38" s="107"/>
      <c r="NSD38" s="107"/>
      <c r="NSE38" s="107"/>
      <c r="NSF38" s="107"/>
      <c r="NSG38" s="107"/>
      <c r="NSH38" s="107"/>
      <c r="NSI38" s="107"/>
      <c r="NSJ38" s="107"/>
      <c r="NSK38" s="107"/>
      <c r="NSL38" s="107"/>
      <c r="NSM38" s="107"/>
      <c r="NSN38" s="107"/>
      <c r="NSO38" s="107"/>
      <c r="NSP38" s="107"/>
      <c r="NSQ38" s="107"/>
      <c r="NSR38" s="107"/>
      <c r="NSS38" s="107"/>
      <c r="NST38" s="107"/>
      <c r="NSU38" s="107"/>
      <c r="NSV38" s="107"/>
      <c r="NSW38" s="107"/>
      <c r="NSX38" s="107"/>
      <c r="NSY38" s="107"/>
      <c r="NSZ38" s="107"/>
      <c r="NTA38" s="107"/>
      <c r="NTB38" s="107"/>
      <c r="NTC38" s="107"/>
      <c r="NTD38" s="107"/>
      <c r="NTE38" s="107"/>
      <c r="NTF38" s="107"/>
      <c r="NTG38" s="107"/>
      <c r="NTH38" s="107"/>
      <c r="NTI38" s="107"/>
      <c r="NTJ38" s="107"/>
      <c r="NTK38" s="107"/>
      <c r="NTL38" s="107"/>
      <c r="NTM38" s="107"/>
      <c r="NTN38" s="107"/>
      <c r="NTO38" s="107"/>
      <c r="NTP38" s="107"/>
      <c r="NTQ38" s="107"/>
      <c r="NTR38" s="107"/>
      <c r="NTS38" s="107"/>
      <c r="NTT38" s="107"/>
      <c r="NTU38" s="107"/>
      <c r="NTV38" s="107"/>
      <c r="NTW38" s="107"/>
      <c r="NTX38" s="107"/>
      <c r="NTY38" s="107"/>
      <c r="NTZ38" s="107"/>
      <c r="NUA38" s="107"/>
      <c r="NUB38" s="107"/>
      <c r="NUC38" s="107"/>
      <c r="NUD38" s="107"/>
      <c r="NUE38" s="107"/>
      <c r="NUF38" s="107"/>
      <c r="NUG38" s="107"/>
      <c r="NUH38" s="107"/>
      <c r="NUI38" s="107"/>
      <c r="NUJ38" s="107"/>
      <c r="NUK38" s="107"/>
      <c r="NUL38" s="107"/>
      <c r="NUM38" s="107"/>
      <c r="NUN38" s="107"/>
      <c r="NUO38" s="107"/>
      <c r="NUP38" s="107"/>
      <c r="NUQ38" s="107"/>
      <c r="NUR38" s="107"/>
      <c r="NUS38" s="107"/>
      <c r="NUT38" s="107"/>
      <c r="NUU38" s="107"/>
      <c r="NUV38" s="107"/>
      <c r="NUW38" s="107"/>
      <c r="NUX38" s="107"/>
      <c r="NUY38" s="107"/>
      <c r="NUZ38" s="107"/>
      <c r="NVA38" s="107"/>
      <c r="NVB38" s="107"/>
      <c r="NVC38" s="107"/>
      <c r="NVD38" s="107"/>
      <c r="NVE38" s="107"/>
      <c r="NVF38" s="107"/>
      <c r="NVG38" s="107"/>
      <c r="NVH38" s="107"/>
      <c r="NVI38" s="107"/>
      <c r="NVJ38" s="107"/>
      <c r="NVK38" s="107"/>
      <c r="NVL38" s="107"/>
      <c r="NVM38" s="107"/>
      <c r="NVN38" s="107"/>
      <c r="NVO38" s="107"/>
      <c r="NVP38" s="107"/>
      <c r="NVQ38" s="107"/>
      <c r="NVR38" s="107"/>
      <c r="NVS38" s="107"/>
      <c r="NVT38" s="107"/>
      <c r="NVU38" s="107"/>
      <c r="NVV38" s="107"/>
      <c r="NVW38" s="107"/>
      <c r="NVX38" s="107"/>
      <c r="NVY38" s="107"/>
      <c r="NVZ38" s="107"/>
      <c r="NWA38" s="107"/>
      <c r="NWB38" s="107"/>
      <c r="NWC38" s="107"/>
      <c r="NWD38" s="107"/>
      <c r="NWE38" s="107"/>
      <c r="NWF38" s="107"/>
      <c r="NWG38" s="107"/>
      <c r="NWH38" s="107"/>
      <c r="NWI38" s="107"/>
      <c r="NWJ38" s="107"/>
      <c r="NWK38" s="107"/>
      <c r="NWL38" s="107"/>
      <c r="NWM38" s="107"/>
      <c r="NWN38" s="107"/>
      <c r="NWO38" s="107"/>
      <c r="NWP38" s="107"/>
      <c r="NWQ38" s="107"/>
      <c r="NWR38" s="107"/>
      <c r="NWS38" s="107"/>
      <c r="NWT38" s="107"/>
      <c r="NWU38" s="107"/>
      <c r="NWV38" s="107"/>
      <c r="NWW38" s="107"/>
      <c r="NWX38" s="107"/>
      <c r="NWY38" s="107"/>
      <c r="NWZ38" s="107"/>
      <c r="NXA38" s="107"/>
      <c r="NXB38" s="107"/>
      <c r="NXC38" s="107"/>
      <c r="NXD38" s="107"/>
      <c r="NXE38" s="107"/>
      <c r="NXF38" s="107"/>
      <c r="NXG38" s="107"/>
      <c r="NXH38" s="107"/>
      <c r="NXI38" s="107"/>
      <c r="NXJ38" s="107"/>
      <c r="NXK38" s="107"/>
      <c r="NXL38" s="107"/>
      <c r="NXM38" s="107"/>
      <c r="NXN38" s="107"/>
      <c r="NXO38" s="107"/>
      <c r="NXP38" s="107"/>
      <c r="NXQ38" s="107"/>
      <c r="NXR38" s="107"/>
      <c r="NXS38" s="107"/>
      <c r="NXT38" s="107"/>
      <c r="NXU38" s="107"/>
      <c r="NXV38" s="107"/>
      <c r="NXW38" s="107"/>
      <c r="NXX38" s="107"/>
      <c r="NXY38" s="107"/>
      <c r="NXZ38" s="107"/>
      <c r="NYA38" s="107"/>
      <c r="NYB38" s="107"/>
      <c r="NYC38" s="107"/>
      <c r="NYD38" s="107"/>
      <c r="NYE38" s="107"/>
      <c r="NYF38" s="107"/>
      <c r="NYG38" s="107"/>
      <c r="NYH38" s="107"/>
      <c r="NYI38" s="107"/>
      <c r="NYJ38" s="107"/>
      <c r="NYK38" s="107"/>
      <c r="NYL38" s="107"/>
      <c r="NYM38" s="107"/>
      <c r="NYN38" s="107"/>
      <c r="NYO38" s="107"/>
      <c r="NYP38" s="107"/>
      <c r="NYQ38" s="107"/>
      <c r="NYR38" s="107"/>
      <c r="NYS38" s="107"/>
      <c r="NYT38" s="107"/>
      <c r="NYU38" s="107"/>
      <c r="NYV38" s="107"/>
      <c r="NYW38" s="107"/>
      <c r="NYX38" s="107"/>
      <c r="NYY38" s="107"/>
      <c r="NYZ38" s="107"/>
      <c r="NZA38" s="107"/>
      <c r="NZB38" s="107"/>
      <c r="NZC38" s="107"/>
      <c r="NZD38" s="107"/>
      <c r="NZE38" s="107"/>
      <c r="NZF38" s="107"/>
      <c r="NZG38" s="107"/>
      <c r="NZH38" s="107"/>
      <c r="NZI38" s="107"/>
      <c r="NZJ38" s="107"/>
      <c r="NZK38" s="107"/>
      <c r="NZL38" s="107"/>
      <c r="NZM38" s="107"/>
      <c r="NZN38" s="107"/>
      <c r="NZO38" s="107"/>
      <c r="NZP38" s="107"/>
      <c r="NZQ38" s="107"/>
      <c r="NZR38" s="107"/>
      <c r="NZS38" s="107"/>
      <c r="NZT38" s="107"/>
      <c r="NZU38" s="107"/>
      <c r="NZV38" s="107"/>
      <c r="NZW38" s="107"/>
      <c r="NZX38" s="107"/>
      <c r="NZY38" s="107"/>
      <c r="NZZ38" s="107"/>
      <c r="OAA38" s="107"/>
      <c r="OAB38" s="107"/>
      <c r="OAC38" s="107"/>
      <c r="OAD38" s="107"/>
      <c r="OAE38" s="107"/>
      <c r="OAF38" s="107"/>
      <c r="OAG38" s="107"/>
      <c r="OAH38" s="107"/>
      <c r="OAI38" s="107"/>
      <c r="OAJ38" s="107"/>
      <c r="OAK38" s="107"/>
      <c r="OAL38" s="107"/>
      <c r="OAM38" s="107"/>
      <c r="OAN38" s="107"/>
      <c r="OAO38" s="107"/>
      <c r="OAP38" s="107"/>
      <c r="OAQ38" s="107"/>
      <c r="OAR38" s="107"/>
      <c r="OAS38" s="107"/>
      <c r="OAT38" s="107"/>
      <c r="OAU38" s="107"/>
      <c r="OAV38" s="107"/>
      <c r="OAW38" s="107"/>
      <c r="OAX38" s="107"/>
      <c r="OAY38" s="107"/>
      <c r="OAZ38" s="107"/>
      <c r="OBA38" s="107"/>
      <c r="OBB38" s="107"/>
      <c r="OBC38" s="107"/>
      <c r="OBD38" s="107"/>
      <c r="OBE38" s="107"/>
      <c r="OBF38" s="107"/>
      <c r="OBG38" s="107"/>
      <c r="OBH38" s="107"/>
      <c r="OBI38" s="107"/>
      <c r="OBJ38" s="107"/>
      <c r="OBK38" s="107"/>
      <c r="OBL38" s="107"/>
      <c r="OBM38" s="107"/>
      <c r="OBN38" s="107"/>
      <c r="OBO38" s="107"/>
      <c r="OBP38" s="107"/>
      <c r="OBQ38" s="107"/>
      <c r="OBR38" s="107"/>
      <c r="OBS38" s="107"/>
      <c r="OBT38" s="107"/>
      <c r="OBU38" s="107"/>
      <c r="OBV38" s="107"/>
      <c r="OBW38" s="107"/>
      <c r="OBX38" s="107"/>
      <c r="OBY38" s="107"/>
      <c r="OBZ38" s="107"/>
      <c r="OCA38" s="107"/>
      <c r="OCB38" s="107"/>
      <c r="OCC38" s="107"/>
      <c r="OCD38" s="107"/>
      <c r="OCE38" s="107"/>
      <c r="OCF38" s="107"/>
      <c r="OCG38" s="107"/>
      <c r="OCH38" s="107"/>
      <c r="OCI38" s="107"/>
      <c r="OCJ38" s="107"/>
      <c r="OCK38" s="107"/>
      <c r="OCL38" s="107"/>
      <c r="OCM38" s="107"/>
      <c r="OCN38" s="107"/>
      <c r="OCO38" s="107"/>
      <c r="OCP38" s="107"/>
      <c r="OCQ38" s="107"/>
      <c r="OCR38" s="107"/>
      <c r="OCS38" s="107"/>
      <c r="OCT38" s="107"/>
      <c r="OCU38" s="107"/>
      <c r="OCV38" s="107"/>
      <c r="OCW38" s="107"/>
      <c r="OCX38" s="107"/>
      <c r="OCY38" s="107"/>
      <c r="OCZ38" s="107"/>
      <c r="ODA38" s="107"/>
      <c r="ODB38" s="107"/>
      <c r="ODC38" s="107"/>
      <c r="ODD38" s="107"/>
      <c r="ODE38" s="107"/>
      <c r="ODF38" s="107"/>
      <c r="ODG38" s="107"/>
      <c r="ODH38" s="107"/>
      <c r="ODI38" s="107"/>
      <c r="ODJ38" s="107"/>
      <c r="ODK38" s="107"/>
      <c r="ODL38" s="107"/>
      <c r="ODM38" s="107"/>
      <c r="ODN38" s="107"/>
      <c r="ODO38" s="107"/>
      <c r="ODP38" s="107"/>
      <c r="ODQ38" s="107"/>
      <c r="ODR38" s="107"/>
      <c r="ODS38" s="107"/>
      <c r="ODT38" s="107"/>
      <c r="ODU38" s="107"/>
      <c r="ODV38" s="107"/>
      <c r="ODW38" s="107"/>
      <c r="ODX38" s="107"/>
      <c r="ODY38" s="107"/>
      <c r="ODZ38" s="107"/>
      <c r="OEA38" s="107"/>
      <c r="OEB38" s="107"/>
      <c r="OEC38" s="107"/>
      <c r="OED38" s="107"/>
      <c r="OEE38" s="107"/>
      <c r="OEF38" s="107"/>
      <c r="OEG38" s="107"/>
      <c r="OEH38" s="107"/>
      <c r="OEI38" s="107"/>
      <c r="OEJ38" s="107"/>
      <c r="OEK38" s="107"/>
      <c r="OEL38" s="107"/>
      <c r="OEM38" s="107"/>
      <c r="OEN38" s="107"/>
      <c r="OEO38" s="107"/>
      <c r="OEP38" s="107"/>
      <c r="OEQ38" s="107"/>
      <c r="OER38" s="107"/>
      <c r="OES38" s="107"/>
      <c r="OET38" s="107"/>
      <c r="OEU38" s="107"/>
      <c r="OEV38" s="107"/>
      <c r="OEW38" s="107"/>
      <c r="OEX38" s="107"/>
      <c r="OEY38" s="107"/>
      <c r="OEZ38" s="107"/>
      <c r="OFA38" s="107"/>
      <c r="OFB38" s="107"/>
      <c r="OFC38" s="107"/>
      <c r="OFD38" s="107"/>
      <c r="OFE38" s="107"/>
      <c r="OFF38" s="107"/>
      <c r="OFG38" s="107"/>
      <c r="OFH38" s="107"/>
      <c r="OFI38" s="107"/>
      <c r="OFJ38" s="107"/>
      <c r="OFK38" s="107"/>
      <c r="OFL38" s="107"/>
      <c r="OFM38" s="107"/>
      <c r="OFN38" s="107"/>
      <c r="OFO38" s="107"/>
      <c r="OFP38" s="107"/>
      <c r="OFQ38" s="107"/>
      <c r="OFR38" s="107"/>
      <c r="OFS38" s="107"/>
      <c r="OFT38" s="107"/>
      <c r="OFU38" s="107"/>
      <c r="OFV38" s="107"/>
      <c r="OFW38" s="107"/>
      <c r="OFX38" s="107"/>
      <c r="OFY38" s="107"/>
      <c r="OFZ38" s="107"/>
      <c r="OGA38" s="107"/>
      <c r="OGB38" s="107"/>
      <c r="OGC38" s="107"/>
      <c r="OGD38" s="107"/>
      <c r="OGE38" s="107"/>
      <c r="OGF38" s="107"/>
      <c r="OGG38" s="107"/>
      <c r="OGH38" s="107"/>
      <c r="OGI38" s="107"/>
      <c r="OGJ38" s="107"/>
      <c r="OGK38" s="107"/>
      <c r="OGL38" s="107"/>
      <c r="OGM38" s="107"/>
      <c r="OGN38" s="107"/>
      <c r="OGO38" s="107"/>
      <c r="OGP38" s="107"/>
      <c r="OGQ38" s="107"/>
      <c r="OGR38" s="107"/>
      <c r="OGS38" s="107"/>
      <c r="OGT38" s="107"/>
      <c r="OGU38" s="107"/>
      <c r="OGV38" s="107"/>
      <c r="OGW38" s="107"/>
      <c r="OGX38" s="107"/>
      <c r="OGY38" s="107"/>
      <c r="OGZ38" s="107"/>
      <c r="OHA38" s="107"/>
      <c r="OHB38" s="107"/>
      <c r="OHC38" s="107"/>
      <c r="OHD38" s="107"/>
      <c r="OHE38" s="107"/>
      <c r="OHF38" s="107"/>
      <c r="OHG38" s="107"/>
      <c r="OHH38" s="107"/>
      <c r="OHI38" s="107"/>
      <c r="OHJ38" s="107"/>
      <c r="OHK38" s="107"/>
      <c r="OHL38" s="107"/>
      <c r="OHM38" s="107"/>
      <c r="OHN38" s="107"/>
      <c r="OHO38" s="107"/>
      <c r="OHP38" s="107"/>
      <c r="OHQ38" s="107"/>
      <c r="OHR38" s="107"/>
      <c r="OHS38" s="107"/>
      <c r="OHT38" s="107"/>
      <c r="OHU38" s="107"/>
      <c r="OHV38" s="107"/>
      <c r="OHW38" s="107"/>
      <c r="OHX38" s="107"/>
      <c r="OHY38" s="107"/>
      <c r="OHZ38" s="107"/>
      <c r="OIA38" s="107"/>
      <c r="OIB38" s="107"/>
      <c r="OIC38" s="107"/>
      <c r="OID38" s="107"/>
      <c r="OIE38" s="107"/>
      <c r="OIF38" s="107"/>
      <c r="OIG38" s="107"/>
      <c r="OIH38" s="107"/>
      <c r="OII38" s="107"/>
      <c r="OIJ38" s="107"/>
      <c r="OIK38" s="107"/>
      <c r="OIL38" s="107"/>
      <c r="OIM38" s="107"/>
      <c r="OIN38" s="107"/>
      <c r="OIO38" s="107"/>
      <c r="OIP38" s="107"/>
      <c r="OIQ38" s="107"/>
      <c r="OIR38" s="107"/>
      <c r="OIS38" s="107"/>
      <c r="OIT38" s="107"/>
      <c r="OIU38" s="107"/>
      <c r="OIV38" s="107"/>
      <c r="OIW38" s="107"/>
      <c r="OIX38" s="107"/>
      <c r="OIY38" s="107"/>
      <c r="OIZ38" s="107"/>
      <c r="OJA38" s="107"/>
      <c r="OJB38" s="107"/>
      <c r="OJC38" s="107"/>
      <c r="OJD38" s="107"/>
      <c r="OJE38" s="107"/>
      <c r="OJF38" s="107"/>
      <c r="OJG38" s="107"/>
      <c r="OJH38" s="107"/>
      <c r="OJI38" s="107"/>
      <c r="OJJ38" s="107"/>
      <c r="OJK38" s="107"/>
      <c r="OJL38" s="107"/>
      <c r="OJM38" s="107"/>
      <c r="OJN38" s="107"/>
      <c r="OJO38" s="107"/>
      <c r="OJP38" s="107"/>
      <c r="OJQ38" s="107"/>
      <c r="OJR38" s="107"/>
      <c r="OJS38" s="107"/>
      <c r="OJT38" s="107"/>
      <c r="OJU38" s="107"/>
      <c r="OJV38" s="107"/>
      <c r="OJW38" s="107"/>
      <c r="OJX38" s="107"/>
      <c r="OJY38" s="107"/>
      <c r="OJZ38" s="107"/>
      <c r="OKA38" s="107"/>
      <c r="OKB38" s="107"/>
      <c r="OKC38" s="107"/>
      <c r="OKD38" s="107"/>
      <c r="OKE38" s="107"/>
      <c r="OKF38" s="107"/>
      <c r="OKG38" s="107"/>
      <c r="OKH38" s="107"/>
      <c r="OKI38" s="107"/>
      <c r="OKJ38" s="107"/>
      <c r="OKK38" s="107"/>
      <c r="OKL38" s="107"/>
      <c r="OKM38" s="107"/>
      <c r="OKN38" s="107"/>
      <c r="OKO38" s="107"/>
      <c r="OKP38" s="107"/>
      <c r="OKQ38" s="107"/>
      <c r="OKR38" s="107"/>
      <c r="OKS38" s="107"/>
      <c r="OKT38" s="107"/>
      <c r="OKU38" s="107"/>
      <c r="OKV38" s="107"/>
      <c r="OKW38" s="107"/>
      <c r="OKX38" s="107"/>
      <c r="OKY38" s="107"/>
      <c r="OKZ38" s="107"/>
      <c r="OLA38" s="107"/>
      <c r="OLB38" s="107"/>
      <c r="OLC38" s="107"/>
      <c r="OLD38" s="107"/>
      <c r="OLE38" s="107"/>
      <c r="OLF38" s="107"/>
      <c r="OLG38" s="107"/>
      <c r="OLH38" s="107"/>
      <c r="OLI38" s="107"/>
      <c r="OLJ38" s="107"/>
      <c r="OLK38" s="107"/>
      <c r="OLL38" s="107"/>
      <c r="OLM38" s="107"/>
      <c r="OLN38" s="107"/>
      <c r="OLO38" s="107"/>
      <c r="OLP38" s="107"/>
      <c r="OLQ38" s="107"/>
      <c r="OLR38" s="107"/>
      <c r="OLS38" s="107"/>
      <c r="OLT38" s="107"/>
      <c r="OLU38" s="107"/>
      <c r="OLV38" s="107"/>
      <c r="OLW38" s="107"/>
      <c r="OLX38" s="107"/>
      <c r="OLY38" s="107"/>
      <c r="OLZ38" s="107"/>
      <c r="OMA38" s="107"/>
      <c r="OMB38" s="107"/>
      <c r="OMC38" s="107"/>
      <c r="OMD38" s="107"/>
      <c r="OME38" s="107"/>
      <c r="OMF38" s="107"/>
      <c r="OMG38" s="107"/>
      <c r="OMH38" s="107"/>
      <c r="OMI38" s="107"/>
      <c r="OMJ38" s="107"/>
      <c r="OMK38" s="107"/>
      <c r="OML38" s="107"/>
      <c r="OMM38" s="107"/>
      <c r="OMN38" s="107"/>
      <c r="OMO38" s="107"/>
      <c r="OMP38" s="107"/>
      <c r="OMQ38" s="107"/>
      <c r="OMR38" s="107"/>
      <c r="OMS38" s="107"/>
      <c r="OMT38" s="107"/>
      <c r="OMU38" s="107"/>
      <c r="OMV38" s="107"/>
      <c r="OMW38" s="107"/>
      <c r="OMX38" s="107"/>
      <c r="OMY38" s="107"/>
      <c r="OMZ38" s="107"/>
      <c r="ONA38" s="107"/>
      <c r="ONB38" s="107"/>
      <c r="ONC38" s="107"/>
      <c r="OND38" s="107"/>
      <c r="ONE38" s="107"/>
      <c r="ONF38" s="107"/>
      <c r="ONG38" s="107"/>
      <c r="ONH38" s="107"/>
      <c r="ONI38" s="107"/>
      <c r="ONJ38" s="107"/>
      <c r="ONK38" s="107"/>
      <c r="ONL38" s="107"/>
      <c r="ONM38" s="107"/>
      <c r="ONN38" s="107"/>
      <c r="ONO38" s="107"/>
      <c r="ONP38" s="107"/>
      <c r="ONQ38" s="107"/>
      <c r="ONR38" s="107"/>
      <c r="ONS38" s="107"/>
      <c r="ONT38" s="107"/>
      <c r="ONU38" s="107"/>
      <c r="ONV38" s="107"/>
      <c r="ONW38" s="107"/>
      <c r="ONX38" s="107"/>
      <c r="ONY38" s="107"/>
      <c r="ONZ38" s="107"/>
      <c r="OOA38" s="107"/>
      <c r="OOB38" s="107"/>
      <c r="OOC38" s="107"/>
      <c r="OOD38" s="107"/>
      <c r="OOE38" s="107"/>
      <c r="OOF38" s="107"/>
      <c r="OOG38" s="107"/>
      <c r="OOH38" s="107"/>
      <c r="OOI38" s="107"/>
      <c r="OOJ38" s="107"/>
      <c r="OOK38" s="107"/>
      <c r="OOL38" s="107"/>
      <c r="OOM38" s="107"/>
      <c r="OON38" s="107"/>
      <c r="OOO38" s="107"/>
      <c r="OOP38" s="107"/>
      <c r="OOQ38" s="107"/>
      <c r="OOR38" s="107"/>
      <c r="OOS38" s="107"/>
      <c r="OOT38" s="107"/>
      <c r="OOU38" s="107"/>
      <c r="OOV38" s="107"/>
      <c r="OOW38" s="107"/>
      <c r="OOX38" s="107"/>
      <c r="OOY38" s="107"/>
      <c r="OOZ38" s="107"/>
      <c r="OPA38" s="107"/>
      <c r="OPB38" s="107"/>
      <c r="OPC38" s="107"/>
      <c r="OPD38" s="107"/>
      <c r="OPE38" s="107"/>
      <c r="OPF38" s="107"/>
      <c r="OPG38" s="107"/>
      <c r="OPH38" s="107"/>
      <c r="OPI38" s="107"/>
      <c r="OPJ38" s="107"/>
      <c r="OPK38" s="107"/>
      <c r="OPL38" s="107"/>
      <c r="OPM38" s="107"/>
      <c r="OPN38" s="107"/>
      <c r="OPO38" s="107"/>
      <c r="OPP38" s="107"/>
      <c r="OPQ38" s="107"/>
      <c r="OPR38" s="107"/>
      <c r="OPS38" s="107"/>
      <c r="OPT38" s="107"/>
      <c r="OPU38" s="107"/>
      <c r="OPV38" s="107"/>
      <c r="OPW38" s="107"/>
      <c r="OPX38" s="107"/>
      <c r="OPY38" s="107"/>
      <c r="OPZ38" s="107"/>
      <c r="OQA38" s="107"/>
      <c r="OQB38" s="107"/>
      <c r="OQC38" s="107"/>
      <c r="OQD38" s="107"/>
      <c r="OQE38" s="107"/>
      <c r="OQF38" s="107"/>
      <c r="OQG38" s="107"/>
      <c r="OQH38" s="107"/>
      <c r="OQI38" s="107"/>
      <c r="OQJ38" s="107"/>
      <c r="OQK38" s="107"/>
      <c r="OQL38" s="107"/>
      <c r="OQM38" s="107"/>
      <c r="OQN38" s="107"/>
      <c r="OQO38" s="107"/>
      <c r="OQP38" s="107"/>
      <c r="OQQ38" s="107"/>
      <c r="OQR38" s="107"/>
      <c r="OQS38" s="107"/>
      <c r="OQT38" s="107"/>
      <c r="OQU38" s="107"/>
      <c r="OQV38" s="107"/>
      <c r="OQW38" s="107"/>
      <c r="OQX38" s="107"/>
      <c r="OQY38" s="107"/>
      <c r="OQZ38" s="107"/>
      <c r="ORA38" s="107"/>
      <c r="ORB38" s="107"/>
      <c r="ORC38" s="107"/>
      <c r="ORD38" s="107"/>
      <c r="ORE38" s="107"/>
      <c r="ORF38" s="107"/>
      <c r="ORG38" s="107"/>
      <c r="ORH38" s="107"/>
      <c r="ORI38" s="107"/>
      <c r="ORJ38" s="107"/>
      <c r="ORK38" s="107"/>
      <c r="ORL38" s="107"/>
      <c r="ORM38" s="107"/>
      <c r="ORN38" s="107"/>
      <c r="ORO38" s="107"/>
      <c r="ORP38" s="107"/>
      <c r="ORQ38" s="107"/>
      <c r="ORR38" s="107"/>
      <c r="ORS38" s="107"/>
      <c r="ORT38" s="107"/>
      <c r="ORU38" s="107"/>
      <c r="ORV38" s="107"/>
      <c r="ORW38" s="107"/>
      <c r="ORX38" s="107"/>
      <c r="ORY38" s="107"/>
      <c r="ORZ38" s="107"/>
      <c r="OSA38" s="107"/>
      <c r="OSB38" s="107"/>
      <c r="OSC38" s="107"/>
      <c r="OSD38" s="107"/>
      <c r="OSE38" s="107"/>
      <c r="OSF38" s="107"/>
      <c r="OSG38" s="107"/>
      <c r="OSH38" s="107"/>
      <c r="OSI38" s="107"/>
      <c r="OSJ38" s="107"/>
      <c r="OSK38" s="107"/>
      <c r="OSL38" s="107"/>
      <c r="OSM38" s="107"/>
      <c r="OSN38" s="107"/>
      <c r="OSO38" s="107"/>
      <c r="OSP38" s="107"/>
      <c r="OSQ38" s="107"/>
      <c r="OSR38" s="107"/>
      <c r="OSS38" s="107"/>
      <c r="OST38" s="107"/>
      <c r="OSU38" s="107"/>
      <c r="OSV38" s="107"/>
      <c r="OSW38" s="107"/>
      <c r="OSX38" s="107"/>
      <c r="OSY38" s="107"/>
      <c r="OSZ38" s="107"/>
      <c r="OTA38" s="107"/>
      <c r="OTB38" s="107"/>
      <c r="OTC38" s="107"/>
      <c r="OTD38" s="107"/>
      <c r="OTE38" s="107"/>
      <c r="OTF38" s="107"/>
      <c r="OTG38" s="107"/>
      <c r="OTH38" s="107"/>
      <c r="OTI38" s="107"/>
      <c r="OTJ38" s="107"/>
      <c r="OTK38" s="107"/>
      <c r="OTL38" s="107"/>
      <c r="OTM38" s="107"/>
      <c r="OTN38" s="107"/>
      <c r="OTO38" s="107"/>
      <c r="OTP38" s="107"/>
      <c r="OTQ38" s="107"/>
      <c r="OTR38" s="107"/>
      <c r="OTS38" s="107"/>
      <c r="OTT38" s="107"/>
      <c r="OTU38" s="107"/>
      <c r="OTV38" s="107"/>
      <c r="OTW38" s="107"/>
      <c r="OTX38" s="107"/>
      <c r="OTY38" s="107"/>
      <c r="OTZ38" s="107"/>
      <c r="OUA38" s="107"/>
      <c r="OUB38" s="107"/>
      <c r="OUC38" s="107"/>
      <c r="OUD38" s="107"/>
      <c r="OUE38" s="107"/>
      <c r="OUF38" s="107"/>
      <c r="OUG38" s="107"/>
      <c r="OUH38" s="107"/>
      <c r="OUI38" s="107"/>
      <c r="OUJ38" s="107"/>
      <c r="OUK38" s="107"/>
      <c r="OUL38" s="107"/>
      <c r="OUM38" s="107"/>
      <c r="OUN38" s="107"/>
      <c r="OUO38" s="107"/>
      <c r="OUP38" s="107"/>
      <c r="OUQ38" s="107"/>
      <c r="OUR38" s="107"/>
      <c r="OUS38" s="107"/>
      <c r="OUT38" s="107"/>
      <c r="OUU38" s="107"/>
      <c r="OUV38" s="107"/>
      <c r="OUW38" s="107"/>
      <c r="OUX38" s="107"/>
      <c r="OUY38" s="107"/>
      <c r="OUZ38" s="107"/>
      <c r="OVA38" s="107"/>
      <c r="OVB38" s="107"/>
      <c r="OVC38" s="107"/>
      <c r="OVD38" s="107"/>
      <c r="OVE38" s="107"/>
      <c r="OVF38" s="107"/>
      <c r="OVG38" s="107"/>
      <c r="OVH38" s="107"/>
      <c r="OVI38" s="107"/>
      <c r="OVJ38" s="107"/>
      <c r="OVK38" s="107"/>
      <c r="OVL38" s="107"/>
      <c r="OVM38" s="107"/>
      <c r="OVN38" s="107"/>
      <c r="OVO38" s="107"/>
      <c r="OVP38" s="107"/>
      <c r="OVQ38" s="107"/>
      <c r="OVR38" s="107"/>
      <c r="OVS38" s="107"/>
      <c r="OVT38" s="107"/>
      <c r="OVU38" s="107"/>
      <c r="OVV38" s="107"/>
      <c r="OVW38" s="107"/>
      <c r="OVX38" s="107"/>
      <c r="OVY38" s="107"/>
      <c r="OVZ38" s="107"/>
      <c r="OWA38" s="107"/>
      <c r="OWB38" s="107"/>
      <c r="OWC38" s="107"/>
      <c r="OWD38" s="107"/>
      <c r="OWE38" s="107"/>
      <c r="OWF38" s="107"/>
      <c r="OWG38" s="107"/>
      <c r="OWH38" s="107"/>
      <c r="OWI38" s="107"/>
      <c r="OWJ38" s="107"/>
      <c r="OWK38" s="107"/>
      <c r="OWL38" s="107"/>
      <c r="OWM38" s="107"/>
      <c r="OWN38" s="107"/>
      <c r="OWO38" s="107"/>
      <c r="OWP38" s="107"/>
      <c r="OWQ38" s="107"/>
      <c r="OWR38" s="107"/>
      <c r="OWS38" s="107"/>
      <c r="OWT38" s="107"/>
      <c r="OWU38" s="107"/>
      <c r="OWV38" s="107"/>
      <c r="OWW38" s="107"/>
      <c r="OWX38" s="107"/>
      <c r="OWY38" s="107"/>
      <c r="OWZ38" s="107"/>
      <c r="OXA38" s="107"/>
      <c r="OXB38" s="107"/>
      <c r="OXC38" s="107"/>
      <c r="OXD38" s="107"/>
      <c r="OXE38" s="107"/>
      <c r="OXF38" s="107"/>
      <c r="OXG38" s="107"/>
      <c r="OXH38" s="107"/>
      <c r="OXI38" s="107"/>
      <c r="OXJ38" s="107"/>
      <c r="OXK38" s="107"/>
      <c r="OXL38" s="107"/>
      <c r="OXM38" s="107"/>
      <c r="OXN38" s="107"/>
      <c r="OXO38" s="107"/>
      <c r="OXP38" s="107"/>
      <c r="OXQ38" s="107"/>
      <c r="OXR38" s="107"/>
      <c r="OXS38" s="107"/>
      <c r="OXT38" s="107"/>
      <c r="OXU38" s="107"/>
      <c r="OXV38" s="107"/>
      <c r="OXW38" s="107"/>
      <c r="OXX38" s="107"/>
      <c r="OXY38" s="107"/>
      <c r="OXZ38" s="107"/>
      <c r="OYA38" s="107"/>
      <c r="OYB38" s="107"/>
      <c r="OYC38" s="107"/>
      <c r="OYD38" s="107"/>
      <c r="OYE38" s="107"/>
      <c r="OYF38" s="107"/>
      <c r="OYG38" s="107"/>
      <c r="OYH38" s="107"/>
      <c r="OYI38" s="107"/>
      <c r="OYJ38" s="107"/>
      <c r="OYK38" s="107"/>
      <c r="OYL38" s="107"/>
      <c r="OYM38" s="107"/>
      <c r="OYN38" s="107"/>
      <c r="OYO38" s="107"/>
      <c r="OYP38" s="107"/>
      <c r="OYQ38" s="107"/>
      <c r="OYR38" s="107"/>
      <c r="OYS38" s="107"/>
      <c r="OYT38" s="107"/>
      <c r="OYU38" s="107"/>
      <c r="OYV38" s="107"/>
      <c r="OYW38" s="107"/>
      <c r="OYX38" s="107"/>
      <c r="OYY38" s="107"/>
      <c r="OYZ38" s="107"/>
      <c r="OZA38" s="107"/>
      <c r="OZB38" s="107"/>
      <c r="OZC38" s="107"/>
      <c r="OZD38" s="107"/>
      <c r="OZE38" s="107"/>
      <c r="OZF38" s="107"/>
      <c r="OZG38" s="107"/>
      <c r="OZH38" s="107"/>
      <c r="OZI38" s="107"/>
      <c r="OZJ38" s="107"/>
      <c r="OZK38" s="107"/>
      <c r="OZL38" s="107"/>
      <c r="OZM38" s="107"/>
      <c r="OZN38" s="107"/>
      <c r="OZO38" s="107"/>
      <c r="OZP38" s="107"/>
      <c r="OZQ38" s="107"/>
      <c r="OZR38" s="107"/>
      <c r="OZS38" s="107"/>
      <c r="OZT38" s="107"/>
      <c r="OZU38" s="107"/>
      <c r="OZV38" s="107"/>
      <c r="OZW38" s="107"/>
      <c r="OZX38" s="107"/>
      <c r="OZY38" s="107"/>
      <c r="OZZ38" s="107"/>
      <c r="PAA38" s="107"/>
      <c r="PAB38" s="107"/>
      <c r="PAC38" s="107"/>
      <c r="PAD38" s="107"/>
      <c r="PAE38" s="107"/>
      <c r="PAF38" s="107"/>
      <c r="PAG38" s="107"/>
      <c r="PAH38" s="107"/>
      <c r="PAI38" s="107"/>
      <c r="PAJ38" s="107"/>
      <c r="PAK38" s="107"/>
      <c r="PAL38" s="107"/>
      <c r="PAM38" s="107"/>
      <c r="PAN38" s="107"/>
      <c r="PAO38" s="107"/>
      <c r="PAP38" s="107"/>
      <c r="PAQ38" s="107"/>
      <c r="PAR38" s="107"/>
      <c r="PAS38" s="107"/>
      <c r="PAT38" s="107"/>
      <c r="PAU38" s="107"/>
      <c r="PAV38" s="107"/>
      <c r="PAW38" s="107"/>
      <c r="PAX38" s="107"/>
      <c r="PAY38" s="107"/>
      <c r="PAZ38" s="107"/>
      <c r="PBA38" s="107"/>
      <c r="PBB38" s="107"/>
      <c r="PBC38" s="107"/>
      <c r="PBD38" s="107"/>
      <c r="PBE38" s="107"/>
      <c r="PBF38" s="107"/>
      <c r="PBG38" s="107"/>
      <c r="PBH38" s="107"/>
      <c r="PBI38" s="107"/>
      <c r="PBJ38" s="107"/>
      <c r="PBK38" s="107"/>
      <c r="PBL38" s="107"/>
      <c r="PBM38" s="107"/>
      <c r="PBN38" s="107"/>
      <c r="PBO38" s="107"/>
      <c r="PBP38" s="107"/>
      <c r="PBQ38" s="107"/>
      <c r="PBR38" s="107"/>
      <c r="PBS38" s="107"/>
      <c r="PBT38" s="107"/>
      <c r="PBU38" s="107"/>
      <c r="PBV38" s="107"/>
      <c r="PBW38" s="107"/>
      <c r="PBX38" s="107"/>
      <c r="PBY38" s="107"/>
      <c r="PBZ38" s="107"/>
      <c r="PCA38" s="107"/>
      <c r="PCB38" s="107"/>
      <c r="PCC38" s="107"/>
      <c r="PCD38" s="107"/>
      <c r="PCE38" s="107"/>
      <c r="PCF38" s="107"/>
      <c r="PCG38" s="107"/>
      <c r="PCH38" s="107"/>
      <c r="PCI38" s="107"/>
      <c r="PCJ38" s="107"/>
      <c r="PCK38" s="107"/>
      <c r="PCL38" s="107"/>
      <c r="PCM38" s="107"/>
      <c r="PCN38" s="107"/>
      <c r="PCO38" s="107"/>
      <c r="PCP38" s="107"/>
      <c r="PCQ38" s="107"/>
      <c r="PCR38" s="107"/>
      <c r="PCS38" s="107"/>
      <c r="PCT38" s="107"/>
      <c r="PCU38" s="107"/>
      <c r="PCV38" s="107"/>
      <c r="PCW38" s="107"/>
      <c r="PCX38" s="107"/>
      <c r="PCY38" s="107"/>
      <c r="PCZ38" s="107"/>
      <c r="PDA38" s="107"/>
      <c r="PDB38" s="107"/>
      <c r="PDC38" s="107"/>
      <c r="PDD38" s="107"/>
      <c r="PDE38" s="107"/>
      <c r="PDF38" s="107"/>
      <c r="PDG38" s="107"/>
      <c r="PDH38" s="107"/>
      <c r="PDI38" s="107"/>
      <c r="PDJ38" s="107"/>
      <c r="PDK38" s="107"/>
      <c r="PDL38" s="107"/>
      <c r="PDM38" s="107"/>
      <c r="PDN38" s="107"/>
      <c r="PDO38" s="107"/>
      <c r="PDP38" s="107"/>
      <c r="PDQ38" s="107"/>
      <c r="PDR38" s="107"/>
      <c r="PDS38" s="107"/>
      <c r="PDT38" s="107"/>
      <c r="PDU38" s="107"/>
      <c r="PDV38" s="107"/>
      <c r="PDW38" s="107"/>
      <c r="PDX38" s="107"/>
      <c r="PDY38" s="107"/>
      <c r="PDZ38" s="107"/>
      <c r="PEA38" s="107"/>
      <c r="PEB38" s="107"/>
      <c r="PEC38" s="107"/>
      <c r="PED38" s="107"/>
      <c r="PEE38" s="107"/>
      <c r="PEF38" s="107"/>
      <c r="PEG38" s="107"/>
      <c r="PEH38" s="107"/>
      <c r="PEI38" s="107"/>
      <c r="PEJ38" s="107"/>
      <c r="PEK38" s="107"/>
      <c r="PEL38" s="107"/>
      <c r="PEM38" s="107"/>
      <c r="PEN38" s="107"/>
      <c r="PEO38" s="107"/>
      <c r="PEP38" s="107"/>
      <c r="PEQ38" s="107"/>
      <c r="PER38" s="107"/>
      <c r="PES38" s="107"/>
      <c r="PET38" s="107"/>
      <c r="PEU38" s="107"/>
      <c r="PEV38" s="107"/>
      <c r="PEW38" s="107"/>
      <c r="PEX38" s="107"/>
      <c r="PEY38" s="107"/>
      <c r="PEZ38" s="107"/>
      <c r="PFA38" s="107"/>
      <c r="PFB38" s="107"/>
      <c r="PFC38" s="107"/>
      <c r="PFD38" s="107"/>
      <c r="PFE38" s="107"/>
      <c r="PFF38" s="107"/>
      <c r="PFG38" s="107"/>
      <c r="PFH38" s="107"/>
      <c r="PFI38" s="107"/>
      <c r="PFJ38" s="107"/>
      <c r="PFK38" s="107"/>
      <c r="PFL38" s="107"/>
      <c r="PFM38" s="107"/>
      <c r="PFN38" s="107"/>
      <c r="PFO38" s="107"/>
      <c r="PFP38" s="107"/>
      <c r="PFQ38" s="107"/>
      <c r="PFR38" s="107"/>
      <c r="PFS38" s="107"/>
      <c r="PFT38" s="107"/>
      <c r="PFU38" s="107"/>
      <c r="PFV38" s="107"/>
      <c r="PFW38" s="107"/>
      <c r="PFX38" s="107"/>
      <c r="PFY38" s="107"/>
      <c r="PFZ38" s="107"/>
      <c r="PGA38" s="107"/>
      <c r="PGB38" s="107"/>
      <c r="PGC38" s="107"/>
      <c r="PGD38" s="107"/>
      <c r="PGE38" s="107"/>
      <c r="PGF38" s="107"/>
      <c r="PGG38" s="107"/>
      <c r="PGH38" s="107"/>
      <c r="PGI38" s="107"/>
      <c r="PGJ38" s="107"/>
      <c r="PGK38" s="107"/>
      <c r="PGL38" s="107"/>
      <c r="PGM38" s="107"/>
      <c r="PGN38" s="107"/>
      <c r="PGO38" s="107"/>
      <c r="PGP38" s="107"/>
      <c r="PGQ38" s="107"/>
      <c r="PGR38" s="107"/>
      <c r="PGS38" s="107"/>
      <c r="PGT38" s="107"/>
      <c r="PGU38" s="107"/>
      <c r="PGV38" s="107"/>
      <c r="PGW38" s="107"/>
      <c r="PGX38" s="107"/>
      <c r="PGY38" s="107"/>
      <c r="PGZ38" s="107"/>
      <c r="PHA38" s="107"/>
      <c r="PHB38" s="107"/>
      <c r="PHC38" s="107"/>
      <c r="PHD38" s="107"/>
      <c r="PHE38" s="107"/>
      <c r="PHF38" s="107"/>
      <c r="PHG38" s="107"/>
      <c r="PHH38" s="107"/>
      <c r="PHI38" s="107"/>
      <c r="PHJ38" s="107"/>
      <c r="PHK38" s="107"/>
      <c r="PHL38" s="107"/>
      <c r="PHM38" s="107"/>
      <c r="PHN38" s="107"/>
      <c r="PHO38" s="107"/>
      <c r="PHP38" s="107"/>
      <c r="PHQ38" s="107"/>
      <c r="PHR38" s="107"/>
      <c r="PHS38" s="107"/>
      <c r="PHT38" s="107"/>
      <c r="PHU38" s="107"/>
      <c r="PHV38" s="107"/>
      <c r="PHW38" s="107"/>
      <c r="PHX38" s="107"/>
      <c r="PHY38" s="107"/>
      <c r="PHZ38" s="107"/>
      <c r="PIA38" s="107"/>
      <c r="PIB38" s="107"/>
      <c r="PIC38" s="107"/>
      <c r="PID38" s="107"/>
      <c r="PIE38" s="107"/>
      <c r="PIF38" s="107"/>
      <c r="PIG38" s="107"/>
      <c r="PIH38" s="107"/>
      <c r="PII38" s="107"/>
      <c r="PIJ38" s="107"/>
      <c r="PIK38" s="107"/>
      <c r="PIL38" s="107"/>
      <c r="PIM38" s="107"/>
      <c r="PIN38" s="107"/>
      <c r="PIO38" s="107"/>
      <c r="PIP38" s="107"/>
      <c r="PIQ38" s="107"/>
      <c r="PIR38" s="107"/>
      <c r="PIS38" s="107"/>
      <c r="PIT38" s="107"/>
      <c r="PIU38" s="107"/>
      <c r="PIV38" s="107"/>
      <c r="PIW38" s="107"/>
      <c r="PIX38" s="107"/>
      <c r="PIY38" s="107"/>
      <c r="PIZ38" s="107"/>
      <c r="PJA38" s="107"/>
      <c r="PJB38" s="107"/>
      <c r="PJC38" s="107"/>
      <c r="PJD38" s="107"/>
      <c r="PJE38" s="107"/>
      <c r="PJF38" s="107"/>
      <c r="PJG38" s="107"/>
      <c r="PJH38" s="107"/>
      <c r="PJI38" s="107"/>
      <c r="PJJ38" s="107"/>
      <c r="PJK38" s="107"/>
      <c r="PJL38" s="107"/>
      <c r="PJM38" s="107"/>
      <c r="PJN38" s="107"/>
      <c r="PJO38" s="107"/>
      <c r="PJP38" s="107"/>
      <c r="PJQ38" s="107"/>
      <c r="PJR38" s="107"/>
      <c r="PJS38" s="107"/>
      <c r="PJT38" s="107"/>
      <c r="PJU38" s="107"/>
      <c r="PJV38" s="107"/>
      <c r="PJW38" s="107"/>
      <c r="PJX38" s="107"/>
      <c r="PJY38" s="107"/>
      <c r="PJZ38" s="107"/>
      <c r="PKA38" s="107"/>
      <c r="PKB38" s="107"/>
      <c r="PKC38" s="107"/>
      <c r="PKD38" s="107"/>
      <c r="PKE38" s="107"/>
      <c r="PKF38" s="107"/>
      <c r="PKG38" s="107"/>
      <c r="PKH38" s="107"/>
      <c r="PKI38" s="107"/>
      <c r="PKJ38" s="107"/>
      <c r="PKK38" s="107"/>
      <c r="PKL38" s="107"/>
      <c r="PKM38" s="107"/>
      <c r="PKN38" s="107"/>
      <c r="PKO38" s="107"/>
      <c r="PKP38" s="107"/>
      <c r="PKQ38" s="107"/>
      <c r="PKR38" s="107"/>
      <c r="PKS38" s="107"/>
      <c r="PKT38" s="107"/>
      <c r="PKU38" s="107"/>
      <c r="PKV38" s="107"/>
      <c r="PKW38" s="107"/>
      <c r="PKX38" s="107"/>
      <c r="PKY38" s="107"/>
      <c r="PKZ38" s="107"/>
      <c r="PLA38" s="107"/>
      <c r="PLB38" s="107"/>
      <c r="PLC38" s="107"/>
      <c r="PLD38" s="107"/>
      <c r="PLE38" s="107"/>
      <c r="PLF38" s="107"/>
      <c r="PLG38" s="107"/>
      <c r="PLH38" s="107"/>
      <c r="PLI38" s="107"/>
      <c r="PLJ38" s="107"/>
      <c r="PLK38" s="107"/>
      <c r="PLL38" s="107"/>
      <c r="PLM38" s="107"/>
      <c r="PLN38" s="107"/>
      <c r="PLO38" s="107"/>
      <c r="PLP38" s="107"/>
      <c r="PLQ38" s="107"/>
      <c r="PLR38" s="107"/>
      <c r="PLS38" s="107"/>
      <c r="PLT38" s="107"/>
      <c r="PLU38" s="107"/>
      <c r="PLV38" s="107"/>
      <c r="PLW38" s="107"/>
      <c r="PLX38" s="107"/>
      <c r="PLY38" s="107"/>
      <c r="PLZ38" s="107"/>
      <c r="PMA38" s="107"/>
      <c r="PMB38" s="107"/>
      <c r="PMC38" s="107"/>
      <c r="PMD38" s="107"/>
      <c r="PME38" s="107"/>
      <c r="PMF38" s="107"/>
      <c r="PMG38" s="107"/>
      <c r="PMH38" s="107"/>
      <c r="PMI38" s="107"/>
      <c r="PMJ38" s="107"/>
      <c r="PMK38" s="107"/>
      <c r="PML38" s="107"/>
      <c r="PMM38" s="107"/>
      <c r="PMN38" s="107"/>
      <c r="PMO38" s="107"/>
      <c r="PMP38" s="107"/>
      <c r="PMQ38" s="107"/>
      <c r="PMR38" s="107"/>
      <c r="PMS38" s="107"/>
      <c r="PMT38" s="107"/>
      <c r="PMU38" s="107"/>
      <c r="PMV38" s="107"/>
      <c r="PMW38" s="107"/>
      <c r="PMX38" s="107"/>
      <c r="PMY38" s="107"/>
      <c r="PMZ38" s="107"/>
      <c r="PNA38" s="107"/>
      <c r="PNB38" s="107"/>
      <c r="PNC38" s="107"/>
      <c r="PND38" s="107"/>
      <c r="PNE38" s="107"/>
      <c r="PNF38" s="107"/>
      <c r="PNG38" s="107"/>
      <c r="PNH38" s="107"/>
      <c r="PNI38" s="107"/>
      <c r="PNJ38" s="107"/>
      <c r="PNK38" s="107"/>
      <c r="PNL38" s="107"/>
      <c r="PNM38" s="107"/>
      <c r="PNN38" s="107"/>
      <c r="PNO38" s="107"/>
      <c r="PNP38" s="107"/>
      <c r="PNQ38" s="107"/>
      <c r="PNR38" s="107"/>
      <c r="PNS38" s="107"/>
      <c r="PNT38" s="107"/>
      <c r="PNU38" s="107"/>
      <c r="PNV38" s="107"/>
      <c r="PNW38" s="107"/>
      <c r="PNX38" s="107"/>
      <c r="PNY38" s="107"/>
      <c r="PNZ38" s="107"/>
      <c r="POA38" s="107"/>
      <c r="POB38" s="107"/>
      <c r="POC38" s="107"/>
      <c r="POD38" s="107"/>
      <c r="POE38" s="107"/>
      <c r="POF38" s="107"/>
      <c r="POG38" s="107"/>
      <c r="POH38" s="107"/>
      <c r="POI38" s="107"/>
      <c r="POJ38" s="107"/>
      <c r="POK38" s="107"/>
      <c r="POL38" s="107"/>
      <c r="POM38" s="107"/>
      <c r="PON38" s="107"/>
      <c r="POO38" s="107"/>
      <c r="POP38" s="107"/>
      <c r="POQ38" s="107"/>
      <c r="POR38" s="107"/>
      <c r="POS38" s="107"/>
      <c r="POT38" s="107"/>
      <c r="POU38" s="107"/>
      <c r="POV38" s="107"/>
      <c r="POW38" s="107"/>
      <c r="POX38" s="107"/>
      <c r="POY38" s="107"/>
      <c r="POZ38" s="107"/>
      <c r="PPA38" s="107"/>
      <c r="PPB38" s="107"/>
      <c r="PPC38" s="107"/>
      <c r="PPD38" s="107"/>
      <c r="PPE38" s="107"/>
      <c r="PPF38" s="107"/>
      <c r="PPG38" s="107"/>
      <c r="PPH38" s="107"/>
      <c r="PPI38" s="107"/>
      <c r="PPJ38" s="107"/>
      <c r="PPK38" s="107"/>
      <c r="PPL38" s="107"/>
      <c r="PPM38" s="107"/>
      <c r="PPN38" s="107"/>
      <c r="PPO38" s="107"/>
      <c r="PPP38" s="107"/>
      <c r="PPQ38" s="107"/>
      <c r="PPR38" s="107"/>
      <c r="PPS38" s="107"/>
      <c r="PPT38" s="107"/>
      <c r="PPU38" s="107"/>
      <c r="PPV38" s="107"/>
      <c r="PPW38" s="107"/>
      <c r="PPX38" s="107"/>
      <c r="PPY38" s="107"/>
      <c r="PPZ38" s="107"/>
      <c r="PQA38" s="107"/>
      <c r="PQB38" s="107"/>
      <c r="PQC38" s="107"/>
      <c r="PQD38" s="107"/>
      <c r="PQE38" s="107"/>
      <c r="PQF38" s="107"/>
      <c r="PQG38" s="107"/>
      <c r="PQH38" s="107"/>
      <c r="PQI38" s="107"/>
      <c r="PQJ38" s="107"/>
      <c r="PQK38" s="107"/>
      <c r="PQL38" s="107"/>
      <c r="PQM38" s="107"/>
      <c r="PQN38" s="107"/>
      <c r="PQO38" s="107"/>
      <c r="PQP38" s="107"/>
      <c r="PQQ38" s="107"/>
      <c r="PQR38" s="107"/>
      <c r="PQS38" s="107"/>
      <c r="PQT38" s="107"/>
      <c r="PQU38" s="107"/>
      <c r="PQV38" s="107"/>
      <c r="PQW38" s="107"/>
      <c r="PQX38" s="107"/>
      <c r="PQY38" s="107"/>
      <c r="PQZ38" s="107"/>
      <c r="PRA38" s="107"/>
      <c r="PRB38" s="107"/>
      <c r="PRC38" s="107"/>
      <c r="PRD38" s="107"/>
      <c r="PRE38" s="107"/>
      <c r="PRF38" s="107"/>
      <c r="PRG38" s="107"/>
      <c r="PRH38" s="107"/>
      <c r="PRI38" s="107"/>
      <c r="PRJ38" s="107"/>
      <c r="PRK38" s="107"/>
      <c r="PRL38" s="107"/>
      <c r="PRM38" s="107"/>
      <c r="PRN38" s="107"/>
      <c r="PRO38" s="107"/>
      <c r="PRP38" s="107"/>
      <c r="PRQ38" s="107"/>
      <c r="PRR38" s="107"/>
      <c r="PRS38" s="107"/>
      <c r="PRT38" s="107"/>
      <c r="PRU38" s="107"/>
      <c r="PRV38" s="107"/>
      <c r="PRW38" s="107"/>
      <c r="PRX38" s="107"/>
      <c r="PRY38" s="107"/>
      <c r="PRZ38" s="107"/>
      <c r="PSA38" s="107"/>
      <c r="PSB38" s="107"/>
      <c r="PSC38" s="107"/>
      <c r="PSD38" s="107"/>
      <c r="PSE38" s="107"/>
      <c r="PSF38" s="107"/>
      <c r="PSG38" s="107"/>
      <c r="PSH38" s="107"/>
      <c r="PSI38" s="107"/>
      <c r="PSJ38" s="107"/>
      <c r="PSK38" s="107"/>
      <c r="PSL38" s="107"/>
      <c r="PSM38" s="107"/>
      <c r="PSN38" s="107"/>
      <c r="PSO38" s="107"/>
      <c r="PSP38" s="107"/>
      <c r="PSQ38" s="107"/>
      <c r="PSR38" s="107"/>
      <c r="PSS38" s="107"/>
      <c r="PST38" s="107"/>
      <c r="PSU38" s="107"/>
      <c r="PSV38" s="107"/>
      <c r="PSW38" s="107"/>
      <c r="PSX38" s="107"/>
      <c r="PSY38" s="107"/>
      <c r="PSZ38" s="107"/>
      <c r="PTA38" s="107"/>
      <c r="PTB38" s="107"/>
      <c r="PTC38" s="107"/>
      <c r="PTD38" s="107"/>
      <c r="PTE38" s="107"/>
      <c r="PTF38" s="107"/>
      <c r="PTG38" s="107"/>
      <c r="PTH38" s="107"/>
      <c r="PTI38" s="107"/>
      <c r="PTJ38" s="107"/>
      <c r="PTK38" s="107"/>
      <c r="PTL38" s="107"/>
      <c r="PTM38" s="107"/>
      <c r="PTN38" s="107"/>
      <c r="PTO38" s="107"/>
      <c r="PTP38" s="107"/>
      <c r="PTQ38" s="107"/>
      <c r="PTR38" s="107"/>
      <c r="PTS38" s="107"/>
      <c r="PTT38" s="107"/>
      <c r="PTU38" s="107"/>
      <c r="PTV38" s="107"/>
      <c r="PTW38" s="107"/>
      <c r="PTX38" s="107"/>
      <c r="PTY38" s="107"/>
      <c r="PTZ38" s="107"/>
      <c r="PUA38" s="107"/>
      <c r="PUB38" s="107"/>
      <c r="PUC38" s="107"/>
      <c r="PUD38" s="107"/>
      <c r="PUE38" s="107"/>
      <c r="PUF38" s="107"/>
      <c r="PUG38" s="107"/>
      <c r="PUH38" s="107"/>
      <c r="PUI38" s="107"/>
      <c r="PUJ38" s="107"/>
      <c r="PUK38" s="107"/>
      <c r="PUL38" s="107"/>
      <c r="PUM38" s="107"/>
      <c r="PUN38" s="107"/>
      <c r="PUO38" s="107"/>
      <c r="PUP38" s="107"/>
      <c r="PUQ38" s="107"/>
      <c r="PUR38" s="107"/>
      <c r="PUS38" s="107"/>
      <c r="PUT38" s="107"/>
      <c r="PUU38" s="107"/>
      <c r="PUV38" s="107"/>
      <c r="PUW38" s="107"/>
      <c r="PUX38" s="107"/>
      <c r="PUY38" s="107"/>
      <c r="PUZ38" s="107"/>
      <c r="PVA38" s="107"/>
      <c r="PVB38" s="107"/>
      <c r="PVC38" s="107"/>
      <c r="PVD38" s="107"/>
      <c r="PVE38" s="107"/>
      <c r="PVF38" s="107"/>
      <c r="PVG38" s="107"/>
      <c r="PVH38" s="107"/>
      <c r="PVI38" s="107"/>
      <c r="PVJ38" s="107"/>
      <c r="PVK38" s="107"/>
      <c r="PVL38" s="107"/>
      <c r="PVM38" s="107"/>
      <c r="PVN38" s="107"/>
      <c r="PVO38" s="107"/>
      <c r="PVP38" s="107"/>
      <c r="PVQ38" s="107"/>
      <c r="PVR38" s="107"/>
      <c r="PVS38" s="107"/>
      <c r="PVT38" s="107"/>
      <c r="PVU38" s="107"/>
      <c r="PVV38" s="107"/>
      <c r="PVW38" s="107"/>
      <c r="PVX38" s="107"/>
      <c r="PVY38" s="107"/>
      <c r="PVZ38" s="107"/>
      <c r="PWA38" s="107"/>
      <c r="PWB38" s="107"/>
      <c r="PWC38" s="107"/>
      <c r="PWD38" s="107"/>
      <c r="PWE38" s="107"/>
      <c r="PWF38" s="107"/>
      <c r="PWG38" s="107"/>
      <c r="PWH38" s="107"/>
      <c r="PWI38" s="107"/>
      <c r="PWJ38" s="107"/>
      <c r="PWK38" s="107"/>
      <c r="PWL38" s="107"/>
      <c r="PWM38" s="107"/>
      <c r="PWN38" s="107"/>
      <c r="PWO38" s="107"/>
      <c r="PWP38" s="107"/>
      <c r="PWQ38" s="107"/>
      <c r="PWR38" s="107"/>
      <c r="PWS38" s="107"/>
      <c r="PWT38" s="107"/>
      <c r="PWU38" s="107"/>
      <c r="PWV38" s="107"/>
      <c r="PWW38" s="107"/>
      <c r="PWX38" s="107"/>
      <c r="PWY38" s="107"/>
      <c r="PWZ38" s="107"/>
      <c r="PXA38" s="107"/>
      <c r="PXB38" s="107"/>
      <c r="PXC38" s="107"/>
      <c r="PXD38" s="107"/>
      <c r="PXE38" s="107"/>
      <c r="PXF38" s="107"/>
      <c r="PXG38" s="107"/>
      <c r="PXH38" s="107"/>
      <c r="PXI38" s="107"/>
      <c r="PXJ38" s="107"/>
      <c r="PXK38" s="107"/>
      <c r="PXL38" s="107"/>
      <c r="PXM38" s="107"/>
      <c r="PXN38" s="107"/>
      <c r="PXO38" s="107"/>
      <c r="PXP38" s="107"/>
      <c r="PXQ38" s="107"/>
      <c r="PXR38" s="107"/>
      <c r="PXS38" s="107"/>
      <c r="PXT38" s="107"/>
      <c r="PXU38" s="107"/>
      <c r="PXV38" s="107"/>
      <c r="PXW38" s="107"/>
      <c r="PXX38" s="107"/>
      <c r="PXY38" s="107"/>
      <c r="PXZ38" s="107"/>
      <c r="PYA38" s="107"/>
      <c r="PYB38" s="107"/>
      <c r="PYC38" s="107"/>
      <c r="PYD38" s="107"/>
      <c r="PYE38" s="107"/>
      <c r="PYF38" s="107"/>
      <c r="PYG38" s="107"/>
      <c r="PYH38" s="107"/>
      <c r="PYI38" s="107"/>
      <c r="PYJ38" s="107"/>
      <c r="PYK38" s="107"/>
      <c r="PYL38" s="107"/>
      <c r="PYM38" s="107"/>
      <c r="PYN38" s="107"/>
      <c r="PYO38" s="107"/>
      <c r="PYP38" s="107"/>
      <c r="PYQ38" s="107"/>
      <c r="PYR38" s="107"/>
      <c r="PYS38" s="107"/>
      <c r="PYT38" s="107"/>
      <c r="PYU38" s="107"/>
      <c r="PYV38" s="107"/>
      <c r="PYW38" s="107"/>
      <c r="PYX38" s="107"/>
      <c r="PYY38" s="107"/>
      <c r="PYZ38" s="107"/>
      <c r="PZA38" s="107"/>
      <c r="PZB38" s="107"/>
      <c r="PZC38" s="107"/>
      <c r="PZD38" s="107"/>
      <c r="PZE38" s="107"/>
      <c r="PZF38" s="107"/>
      <c r="PZG38" s="107"/>
      <c r="PZH38" s="107"/>
      <c r="PZI38" s="107"/>
      <c r="PZJ38" s="107"/>
      <c r="PZK38" s="107"/>
      <c r="PZL38" s="107"/>
      <c r="PZM38" s="107"/>
      <c r="PZN38" s="107"/>
      <c r="PZO38" s="107"/>
      <c r="PZP38" s="107"/>
      <c r="PZQ38" s="107"/>
      <c r="PZR38" s="107"/>
      <c r="PZS38" s="107"/>
      <c r="PZT38" s="107"/>
      <c r="PZU38" s="107"/>
      <c r="PZV38" s="107"/>
      <c r="PZW38" s="107"/>
      <c r="PZX38" s="107"/>
      <c r="PZY38" s="107"/>
      <c r="PZZ38" s="107"/>
      <c r="QAA38" s="107"/>
      <c r="QAB38" s="107"/>
      <c r="QAC38" s="107"/>
      <c r="QAD38" s="107"/>
      <c r="QAE38" s="107"/>
      <c r="QAF38" s="107"/>
      <c r="QAG38" s="107"/>
      <c r="QAH38" s="107"/>
      <c r="QAI38" s="107"/>
      <c r="QAJ38" s="107"/>
      <c r="QAK38" s="107"/>
      <c r="QAL38" s="107"/>
      <c r="QAM38" s="107"/>
      <c r="QAN38" s="107"/>
      <c r="QAO38" s="107"/>
      <c r="QAP38" s="107"/>
      <c r="QAQ38" s="107"/>
      <c r="QAR38" s="107"/>
      <c r="QAS38" s="107"/>
      <c r="QAT38" s="107"/>
      <c r="QAU38" s="107"/>
      <c r="QAV38" s="107"/>
      <c r="QAW38" s="107"/>
      <c r="QAX38" s="107"/>
      <c r="QAY38" s="107"/>
      <c r="QAZ38" s="107"/>
      <c r="QBA38" s="107"/>
      <c r="QBB38" s="107"/>
      <c r="QBC38" s="107"/>
      <c r="QBD38" s="107"/>
      <c r="QBE38" s="107"/>
      <c r="QBF38" s="107"/>
      <c r="QBG38" s="107"/>
      <c r="QBH38" s="107"/>
      <c r="QBI38" s="107"/>
      <c r="QBJ38" s="107"/>
      <c r="QBK38" s="107"/>
      <c r="QBL38" s="107"/>
      <c r="QBM38" s="107"/>
      <c r="QBN38" s="107"/>
      <c r="QBO38" s="107"/>
      <c r="QBP38" s="107"/>
      <c r="QBQ38" s="107"/>
      <c r="QBR38" s="107"/>
      <c r="QBS38" s="107"/>
      <c r="QBT38" s="107"/>
      <c r="QBU38" s="107"/>
      <c r="QBV38" s="107"/>
      <c r="QBW38" s="107"/>
      <c r="QBX38" s="107"/>
      <c r="QBY38" s="107"/>
      <c r="QBZ38" s="107"/>
      <c r="QCA38" s="107"/>
      <c r="QCB38" s="107"/>
      <c r="QCC38" s="107"/>
      <c r="QCD38" s="107"/>
      <c r="QCE38" s="107"/>
      <c r="QCF38" s="107"/>
      <c r="QCG38" s="107"/>
      <c r="QCH38" s="107"/>
      <c r="QCI38" s="107"/>
      <c r="QCJ38" s="107"/>
      <c r="QCK38" s="107"/>
      <c r="QCL38" s="107"/>
      <c r="QCM38" s="107"/>
      <c r="QCN38" s="107"/>
      <c r="QCO38" s="107"/>
      <c r="QCP38" s="107"/>
      <c r="QCQ38" s="107"/>
      <c r="QCR38" s="107"/>
      <c r="QCS38" s="107"/>
      <c r="QCT38" s="107"/>
      <c r="QCU38" s="107"/>
      <c r="QCV38" s="107"/>
      <c r="QCW38" s="107"/>
      <c r="QCX38" s="107"/>
      <c r="QCY38" s="107"/>
      <c r="QCZ38" s="107"/>
      <c r="QDA38" s="107"/>
      <c r="QDB38" s="107"/>
      <c r="QDC38" s="107"/>
      <c r="QDD38" s="107"/>
      <c r="QDE38" s="107"/>
      <c r="QDF38" s="107"/>
      <c r="QDG38" s="107"/>
      <c r="QDH38" s="107"/>
      <c r="QDI38" s="107"/>
      <c r="QDJ38" s="107"/>
      <c r="QDK38" s="107"/>
      <c r="QDL38" s="107"/>
      <c r="QDM38" s="107"/>
      <c r="QDN38" s="107"/>
      <c r="QDO38" s="107"/>
      <c r="QDP38" s="107"/>
      <c r="QDQ38" s="107"/>
      <c r="QDR38" s="107"/>
      <c r="QDS38" s="107"/>
      <c r="QDT38" s="107"/>
      <c r="QDU38" s="107"/>
      <c r="QDV38" s="107"/>
      <c r="QDW38" s="107"/>
      <c r="QDX38" s="107"/>
      <c r="QDY38" s="107"/>
      <c r="QDZ38" s="107"/>
      <c r="QEA38" s="107"/>
      <c r="QEB38" s="107"/>
      <c r="QEC38" s="107"/>
      <c r="QED38" s="107"/>
      <c r="QEE38" s="107"/>
      <c r="QEF38" s="107"/>
      <c r="QEG38" s="107"/>
      <c r="QEH38" s="107"/>
      <c r="QEI38" s="107"/>
      <c r="QEJ38" s="107"/>
      <c r="QEK38" s="107"/>
      <c r="QEL38" s="107"/>
      <c r="QEM38" s="107"/>
      <c r="QEN38" s="107"/>
      <c r="QEO38" s="107"/>
      <c r="QEP38" s="107"/>
      <c r="QEQ38" s="107"/>
      <c r="QER38" s="107"/>
      <c r="QES38" s="107"/>
      <c r="QET38" s="107"/>
      <c r="QEU38" s="107"/>
      <c r="QEV38" s="107"/>
      <c r="QEW38" s="107"/>
      <c r="QEX38" s="107"/>
      <c r="QEY38" s="107"/>
      <c r="QEZ38" s="107"/>
      <c r="QFA38" s="107"/>
      <c r="QFB38" s="107"/>
      <c r="QFC38" s="107"/>
      <c r="QFD38" s="107"/>
      <c r="QFE38" s="107"/>
      <c r="QFF38" s="107"/>
      <c r="QFG38" s="107"/>
      <c r="QFH38" s="107"/>
      <c r="QFI38" s="107"/>
      <c r="QFJ38" s="107"/>
      <c r="QFK38" s="107"/>
      <c r="QFL38" s="107"/>
      <c r="QFM38" s="107"/>
      <c r="QFN38" s="107"/>
      <c r="QFO38" s="107"/>
      <c r="QFP38" s="107"/>
      <c r="QFQ38" s="107"/>
      <c r="QFR38" s="107"/>
      <c r="QFS38" s="107"/>
      <c r="QFT38" s="107"/>
      <c r="QFU38" s="107"/>
      <c r="QFV38" s="107"/>
      <c r="QFW38" s="107"/>
      <c r="QFX38" s="107"/>
      <c r="QFY38" s="107"/>
      <c r="QFZ38" s="107"/>
      <c r="QGA38" s="107"/>
      <c r="QGB38" s="107"/>
      <c r="QGC38" s="107"/>
      <c r="QGD38" s="107"/>
      <c r="QGE38" s="107"/>
      <c r="QGF38" s="107"/>
      <c r="QGG38" s="107"/>
      <c r="QGH38" s="107"/>
      <c r="QGI38" s="107"/>
      <c r="QGJ38" s="107"/>
      <c r="QGK38" s="107"/>
      <c r="QGL38" s="107"/>
      <c r="QGM38" s="107"/>
      <c r="QGN38" s="107"/>
      <c r="QGO38" s="107"/>
      <c r="QGP38" s="107"/>
      <c r="QGQ38" s="107"/>
      <c r="QGR38" s="107"/>
      <c r="QGS38" s="107"/>
      <c r="QGT38" s="107"/>
      <c r="QGU38" s="107"/>
      <c r="QGV38" s="107"/>
      <c r="QGW38" s="107"/>
      <c r="QGX38" s="107"/>
      <c r="QGY38" s="107"/>
      <c r="QGZ38" s="107"/>
      <c r="QHA38" s="107"/>
      <c r="QHB38" s="107"/>
      <c r="QHC38" s="107"/>
      <c r="QHD38" s="107"/>
      <c r="QHE38" s="107"/>
      <c r="QHF38" s="107"/>
      <c r="QHG38" s="107"/>
      <c r="QHH38" s="107"/>
      <c r="QHI38" s="107"/>
      <c r="QHJ38" s="107"/>
      <c r="QHK38" s="107"/>
      <c r="QHL38" s="107"/>
      <c r="QHM38" s="107"/>
      <c r="QHN38" s="107"/>
      <c r="QHO38" s="107"/>
      <c r="QHP38" s="107"/>
      <c r="QHQ38" s="107"/>
      <c r="QHR38" s="107"/>
      <c r="QHS38" s="107"/>
      <c r="QHT38" s="107"/>
      <c r="QHU38" s="107"/>
      <c r="QHV38" s="107"/>
      <c r="QHW38" s="107"/>
      <c r="QHX38" s="107"/>
      <c r="QHY38" s="107"/>
      <c r="QHZ38" s="107"/>
      <c r="QIA38" s="107"/>
      <c r="QIB38" s="107"/>
      <c r="QIC38" s="107"/>
      <c r="QID38" s="107"/>
      <c r="QIE38" s="107"/>
      <c r="QIF38" s="107"/>
      <c r="QIG38" s="107"/>
      <c r="QIH38" s="107"/>
      <c r="QII38" s="107"/>
      <c r="QIJ38" s="107"/>
      <c r="QIK38" s="107"/>
      <c r="QIL38" s="107"/>
      <c r="QIM38" s="107"/>
      <c r="QIN38" s="107"/>
      <c r="QIO38" s="107"/>
      <c r="QIP38" s="107"/>
      <c r="QIQ38" s="107"/>
      <c r="QIR38" s="107"/>
      <c r="QIS38" s="107"/>
      <c r="QIT38" s="107"/>
      <c r="QIU38" s="107"/>
      <c r="QIV38" s="107"/>
      <c r="QIW38" s="107"/>
      <c r="QIX38" s="107"/>
      <c r="QIY38" s="107"/>
      <c r="QIZ38" s="107"/>
      <c r="QJA38" s="107"/>
      <c r="QJB38" s="107"/>
      <c r="QJC38" s="107"/>
      <c r="QJD38" s="107"/>
      <c r="QJE38" s="107"/>
      <c r="QJF38" s="107"/>
      <c r="QJG38" s="107"/>
      <c r="QJH38" s="107"/>
      <c r="QJI38" s="107"/>
      <c r="QJJ38" s="107"/>
      <c r="QJK38" s="107"/>
      <c r="QJL38" s="107"/>
      <c r="QJM38" s="107"/>
      <c r="QJN38" s="107"/>
      <c r="QJO38" s="107"/>
      <c r="QJP38" s="107"/>
      <c r="QJQ38" s="107"/>
      <c r="QJR38" s="107"/>
      <c r="QJS38" s="107"/>
      <c r="QJT38" s="107"/>
      <c r="QJU38" s="107"/>
      <c r="QJV38" s="107"/>
      <c r="QJW38" s="107"/>
      <c r="QJX38" s="107"/>
      <c r="QJY38" s="107"/>
      <c r="QJZ38" s="107"/>
      <c r="QKA38" s="107"/>
      <c r="QKB38" s="107"/>
      <c r="QKC38" s="107"/>
      <c r="QKD38" s="107"/>
      <c r="QKE38" s="107"/>
      <c r="QKF38" s="107"/>
      <c r="QKG38" s="107"/>
      <c r="QKH38" s="107"/>
      <c r="QKI38" s="107"/>
      <c r="QKJ38" s="107"/>
      <c r="QKK38" s="107"/>
      <c r="QKL38" s="107"/>
      <c r="QKM38" s="107"/>
      <c r="QKN38" s="107"/>
      <c r="QKO38" s="107"/>
      <c r="QKP38" s="107"/>
      <c r="QKQ38" s="107"/>
      <c r="QKR38" s="107"/>
      <c r="QKS38" s="107"/>
      <c r="QKT38" s="107"/>
      <c r="QKU38" s="107"/>
      <c r="QKV38" s="107"/>
      <c r="QKW38" s="107"/>
      <c r="QKX38" s="107"/>
      <c r="QKY38" s="107"/>
      <c r="QKZ38" s="107"/>
      <c r="QLA38" s="107"/>
      <c r="QLB38" s="107"/>
      <c r="QLC38" s="107"/>
      <c r="QLD38" s="107"/>
      <c r="QLE38" s="107"/>
      <c r="QLF38" s="107"/>
      <c r="QLG38" s="107"/>
      <c r="QLH38" s="107"/>
      <c r="QLI38" s="107"/>
      <c r="QLJ38" s="107"/>
      <c r="QLK38" s="107"/>
      <c r="QLL38" s="107"/>
      <c r="QLM38" s="107"/>
      <c r="QLN38" s="107"/>
      <c r="QLO38" s="107"/>
      <c r="QLP38" s="107"/>
      <c r="QLQ38" s="107"/>
      <c r="QLR38" s="107"/>
      <c r="QLS38" s="107"/>
      <c r="QLT38" s="107"/>
      <c r="QLU38" s="107"/>
      <c r="QLV38" s="107"/>
      <c r="QLW38" s="107"/>
      <c r="QLX38" s="107"/>
      <c r="QLY38" s="107"/>
      <c r="QLZ38" s="107"/>
      <c r="QMA38" s="107"/>
      <c r="QMB38" s="107"/>
      <c r="QMC38" s="107"/>
      <c r="QMD38" s="107"/>
      <c r="QME38" s="107"/>
      <c r="QMF38" s="107"/>
      <c r="QMG38" s="107"/>
      <c r="QMH38" s="107"/>
      <c r="QMI38" s="107"/>
      <c r="QMJ38" s="107"/>
      <c r="QMK38" s="107"/>
      <c r="QML38" s="107"/>
      <c r="QMM38" s="107"/>
      <c r="QMN38" s="107"/>
      <c r="QMO38" s="107"/>
      <c r="QMP38" s="107"/>
      <c r="QMQ38" s="107"/>
      <c r="QMR38" s="107"/>
      <c r="QMS38" s="107"/>
      <c r="QMT38" s="107"/>
      <c r="QMU38" s="107"/>
      <c r="QMV38" s="107"/>
      <c r="QMW38" s="107"/>
      <c r="QMX38" s="107"/>
      <c r="QMY38" s="107"/>
      <c r="QMZ38" s="107"/>
      <c r="QNA38" s="107"/>
      <c r="QNB38" s="107"/>
      <c r="QNC38" s="107"/>
      <c r="QND38" s="107"/>
      <c r="QNE38" s="107"/>
      <c r="QNF38" s="107"/>
      <c r="QNG38" s="107"/>
      <c r="QNH38" s="107"/>
      <c r="QNI38" s="107"/>
      <c r="QNJ38" s="107"/>
      <c r="QNK38" s="107"/>
      <c r="QNL38" s="107"/>
      <c r="QNM38" s="107"/>
      <c r="QNN38" s="107"/>
      <c r="QNO38" s="107"/>
      <c r="QNP38" s="107"/>
      <c r="QNQ38" s="107"/>
      <c r="QNR38" s="107"/>
      <c r="QNS38" s="107"/>
      <c r="QNT38" s="107"/>
      <c r="QNU38" s="107"/>
      <c r="QNV38" s="107"/>
      <c r="QNW38" s="107"/>
      <c r="QNX38" s="107"/>
      <c r="QNY38" s="107"/>
      <c r="QNZ38" s="107"/>
      <c r="QOA38" s="107"/>
      <c r="QOB38" s="107"/>
      <c r="QOC38" s="107"/>
      <c r="QOD38" s="107"/>
      <c r="QOE38" s="107"/>
      <c r="QOF38" s="107"/>
      <c r="QOG38" s="107"/>
      <c r="QOH38" s="107"/>
      <c r="QOI38" s="107"/>
      <c r="QOJ38" s="107"/>
      <c r="QOK38" s="107"/>
      <c r="QOL38" s="107"/>
      <c r="QOM38" s="107"/>
      <c r="QON38" s="107"/>
      <c r="QOO38" s="107"/>
      <c r="QOP38" s="107"/>
      <c r="QOQ38" s="107"/>
      <c r="QOR38" s="107"/>
      <c r="QOS38" s="107"/>
      <c r="QOT38" s="107"/>
      <c r="QOU38" s="107"/>
      <c r="QOV38" s="107"/>
      <c r="QOW38" s="107"/>
      <c r="QOX38" s="107"/>
      <c r="QOY38" s="107"/>
      <c r="QOZ38" s="107"/>
      <c r="QPA38" s="107"/>
      <c r="QPB38" s="107"/>
      <c r="QPC38" s="107"/>
      <c r="QPD38" s="107"/>
      <c r="QPE38" s="107"/>
      <c r="QPF38" s="107"/>
      <c r="QPG38" s="107"/>
      <c r="QPH38" s="107"/>
      <c r="QPI38" s="107"/>
      <c r="QPJ38" s="107"/>
      <c r="QPK38" s="107"/>
      <c r="QPL38" s="107"/>
      <c r="QPM38" s="107"/>
      <c r="QPN38" s="107"/>
      <c r="QPO38" s="107"/>
      <c r="QPP38" s="107"/>
      <c r="QPQ38" s="107"/>
      <c r="QPR38" s="107"/>
      <c r="QPS38" s="107"/>
      <c r="QPT38" s="107"/>
      <c r="QPU38" s="107"/>
      <c r="QPV38" s="107"/>
      <c r="QPW38" s="107"/>
      <c r="QPX38" s="107"/>
      <c r="QPY38" s="107"/>
      <c r="QPZ38" s="107"/>
      <c r="QQA38" s="107"/>
      <c r="QQB38" s="107"/>
      <c r="QQC38" s="107"/>
      <c r="QQD38" s="107"/>
      <c r="QQE38" s="107"/>
      <c r="QQF38" s="107"/>
      <c r="QQG38" s="107"/>
      <c r="QQH38" s="107"/>
      <c r="QQI38" s="107"/>
      <c r="QQJ38" s="107"/>
      <c r="QQK38" s="107"/>
      <c r="QQL38" s="107"/>
      <c r="QQM38" s="107"/>
      <c r="QQN38" s="107"/>
      <c r="QQO38" s="107"/>
      <c r="QQP38" s="107"/>
      <c r="QQQ38" s="107"/>
      <c r="QQR38" s="107"/>
      <c r="QQS38" s="107"/>
      <c r="QQT38" s="107"/>
      <c r="QQU38" s="107"/>
      <c r="QQV38" s="107"/>
      <c r="QQW38" s="107"/>
      <c r="QQX38" s="107"/>
      <c r="QQY38" s="107"/>
      <c r="QQZ38" s="107"/>
      <c r="QRA38" s="107"/>
      <c r="QRB38" s="107"/>
      <c r="QRC38" s="107"/>
      <c r="QRD38" s="107"/>
      <c r="QRE38" s="107"/>
      <c r="QRF38" s="107"/>
      <c r="QRG38" s="107"/>
      <c r="QRH38" s="107"/>
      <c r="QRI38" s="107"/>
      <c r="QRJ38" s="107"/>
      <c r="QRK38" s="107"/>
      <c r="QRL38" s="107"/>
      <c r="QRM38" s="107"/>
      <c r="QRN38" s="107"/>
      <c r="QRO38" s="107"/>
      <c r="QRP38" s="107"/>
      <c r="QRQ38" s="107"/>
      <c r="QRR38" s="107"/>
      <c r="QRS38" s="107"/>
      <c r="QRT38" s="107"/>
      <c r="QRU38" s="107"/>
      <c r="QRV38" s="107"/>
      <c r="QRW38" s="107"/>
      <c r="QRX38" s="107"/>
      <c r="QRY38" s="107"/>
      <c r="QRZ38" s="107"/>
      <c r="QSA38" s="107"/>
      <c r="QSB38" s="107"/>
      <c r="QSC38" s="107"/>
      <c r="QSD38" s="107"/>
      <c r="QSE38" s="107"/>
      <c r="QSF38" s="107"/>
      <c r="QSG38" s="107"/>
      <c r="QSH38" s="107"/>
      <c r="QSI38" s="107"/>
      <c r="QSJ38" s="107"/>
      <c r="QSK38" s="107"/>
      <c r="QSL38" s="107"/>
      <c r="QSM38" s="107"/>
      <c r="QSN38" s="107"/>
      <c r="QSO38" s="107"/>
      <c r="QSP38" s="107"/>
      <c r="QSQ38" s="107"/>
      <c r="QSR38" s="107"/>
      <c r="QSS38" s="107"/>
      <c r="QST38" s="107"/>
      <c r="QSU38" s="107"/>
      <c r="QSV38" s="107"/>
      <c r="QSW38" s="107"/>
      <c r="QSX38" s="107"/>
      <c r="QSY38" s="107"/>
      <c r="QSZ38" s="107"/>
      <c r="QTA38" s="107"/>
      <c r="QTB38" s="107"/>
      <c r="QTC38" s="107"/>
      <c r="QTD38" s="107"/>
      <c r="QTE38" s="107"/>
      <c r="QTF38" s="107"/>
      <c r="QTG38" s="107"/>
      <c r="QTH38" s="107"/>
      <c r="QTI38" s="107"/>
      <c r="QTJ38" s="107"/>
      <c r="QTK38" s="107"/>
      <c r="QTL38" s="107"/>
      <c r="QTM38" s="107"/>
      <c r="QTN38" s="107"/>
      <c r="QTO38" s="107"/>
      <c r="QTP38" s="107"/>
      <c r="QTQ38" s="107"/>
      <c r="QTR38" s="107"/>
      <c r="QTS38" s="107"/>
      <c r="QTT38" s="107"/>
      <c r="QTU38" s="107"/>
      <c r="QTV38" s="107"/>
      <c r="QTW38" s="107"/>
      <c r="QTX38" s="107"/>
      <c r="QTY38" s="107"/>
      <c r="QTZ38" s="107"/>
      <c r="QUA38" s="107"/>
      <c r="QUB38" s="107"/>
      <c r="QUC38" s="107"/>
      <c r="QUD38" s="107"/>
      <c r="QUE38" s="107"/>
      <c r="QUF38" s="107"/>
      <c r="QUG38" s="107"/>
      <c r="QUH38" s="107"/>
      <c r="QUI38" s="107"/>
      <c r="QUJ38" s="107"/>
      <c r="QUK38" s="107"/>
      <c r="QUL38" s="107"/>
      <c r="QUM38" s="107"/>
      <c r="QUN38" s="107"/>
      <c r="QUO38" s="107"/>
      <c r="QUP38" s="107"/>
      <c r="QUQ38" s="107"/>
      <c r="QUR38" s="107"/>
      <c r="QUS38" s="107"/>
      <c r="QUT38" s="107"/>
      <c r="QUU38" s="107"/>
      <c r="QUV38" s="107"/>
      <c r="QUW38" s="107"/>
      <c r="QUX38" s="107"/>
      <c r="QUY38" s="107"/>
      <c r="QUZ38" s="107"/>
      <c r="QVA38" s="107"/>
      <c r="QVB38" s="107"/>
      <c r="QVC38" s="107"/>
      <c r="QVD38" s="107"/>
      <c r="QVE38" s="107"/>
      <c r="QVF38" s="107"/>
      <c r="QVG38" s="107"/>
      <c r="QVH38" s="107"/>
      <c r="QVI38" s="107"/>
      <c r="QVJ38" s="107"/>
      <c r="QVK38" s="107"/>
      <c r="QVL38" s="107"/>
      <c r="QVM38" s="107"/>
      <c r="QVN38" s="107"/>
      <c r="QVO38" s="107"/>
      <c r="QVP38" s="107"/>
      <c r="QVQ38" s="107"/>
      <c r="QVR38" s="107"/>
      <c r="QVS38" s="107"/>
      <c r="QVT38" s="107"/>
      <c r="QVU38" s="107"/>
      <c r="QVV38" s="107"/>
      <c r="QVW38" s="107"/>
      <c r="QVX38" s="107"/>
      <c r="QVY38" s="107"/>
      <c r="QVZ38" s="107"/>
      <c r="QWA38" s="107"/>
      <c r="QWB38" s="107"/>
      <c r="QWC38" s="107"/>
      <c r="QWD38" s="107"/>
      <c r="QWE38" s="107"/>
      <c r="QWF38" s="107"/>
      <c r="QWG38" s="107"/>
      <c r="QWH38" s="107"/>
      <c r="QWI38" s="107"/>
      <c r="QWJ38" s="107"/>
      <c r="QWK38" s="107"/>
      <c r="QWL38" s="107"/>
      <c r="QWM38" s="107"/>
      <c r="QWN38" s="107"/>
      <c r="QWO38" s="107"/>
      <c r="QWP38" s="107"/>
      <c r="QWQ38" s="107"/>
      <c r="QWR38" s="107"/>
      <c r="QWS38" s="107"/>
      <c r="QWT38" s="107"/>
      <c r="QWU38" s="107"/>
      <c r="QWV38" s="107"/>
      <c r="QWW38" s="107"/>
      <c r="QWX38" s="107"/>
      <c r="QWY38" s="107"/>
      <c r="QWZ38" s="107"/>
      <c r="QXA38" s="107"/>
      <c r="QXB38" s="107"/>
      <c r="QXC38" s="107"/>
      <c r="QXD38" s="107"/>
      <c r="QXE38" s="107"/>
      <c r="QXF38" s="107"/>
      <c r="QXG38" s="107"/>
      <c r="QXH38" s="107"/>
      <c r="QXI38" s="107"/>
      <c r="QXJ38" s="107"/>
      <c r="QXK38" s="107"/>
      <c r="QXL38" s="107"/>
      <c r="QXM38" s="107"/>
      <c r="QXN38" s="107"/>
      <c r="QXO38" s="107"/>
      <c r="QXP38" s="107"/>
      <c r="QXQ38" s="107"/>
      <c r="QXR38" s="107"/>
      <c r="QXS38" s="107"/>
      <c r="QXT38" s="107"/>
      <c r="QXU38" s="107"/>
      <c r="QXV38" s="107"/>
      <c r="QXW38" s="107"/>
      <c r="QXX38" s="107"/>
      <c r="QXY38" s="107"/>
      <c r="QXZ38" s="107"/>
      <c r="QYA38" s="107"/>
      <c r="QYB38" s="107"/>
      <c r="QYC38" s="107"/>
      <c r="QYD38" s="107"/>
      <c r="QYE38" s="107"/>
      <c r="QYF38" s="107"/>
      <c r="QYG38" s="107"/>
      <c r="QYH38" s="107"/>
      <c r="QYI38" s="107"/>
      <c r="QYJ38" s="107"/>
      <c r="QYK38" s="107"/>
      <c r="QYL38" s="107"/>
      <c r="QYM38" s="107"/>
      <c r="QYN38" s="107"/>
      <c r="QYO38" s="107"/>
      <c r="QYP38" s="107"/>
      <c r="QYQ38" s="107"/>
      <c r="QYR38" s="107"/>
      <c r="QYS38" s="107"/>
      <c r="QYT38" s="107"/>
      <c r="QYU38" s="107"/>
      <c r="QYV38" s="107"/>
      <c r="QYW38" s="107"/>
      <c r="QYX38" s="107"/>
      <c r="QYY38" s="107"/>
      <c r="QYZ38" s="107"/>
      <c r="QZA38" s="107"/>
      <c r="QZB38" s="107"/>
      <c r="QZC38" s="107"/>
      <c r="QZD38" s="107"/>
      <c r="QZE38" s="107"/>
      <c r="QZF38" s="107"/>
      <c r="QZG38" s="107"/>
      <c r="QZH38" s="107"/>
      <c r="QZI38" s="107"/>
      <c r="QZJ38" s="107"/>
      <c r="QZK38" s="107"/>
      <c r="QZL38" s="107"/>
      <c r="QZM38" s="107"/>
      <c r="QZN38" s="107"/>
      <c r="QZO38" s="107"/>
      <c r="QZP38" s="107"/>
      <c r="QZQ38" s="107"/>
      <c r="QZR38" s="107"/>
      <c r="QZS38" s="107"/>
      <c r="QZT38" s="107"/>
      <c r="QZU38" s="107"/>
      <c r="QZV38" s="107"/>
      <c r="QZW38" s="107"/>
      <c r="QZX38" s="107"/>
      <c r="QZY38" s="107"/>
      <c r="QZZ38" s="107"/>
      <c r="RAA38" s="107"/>
      <c r="RAB38" s="107"/>
      <c r="RAC38" s="107"/>
      <c r="RAD38" s="107"/>
      <c r="RAE38" s="107"/>
      <c r="RAF38" s="107"/>
      <c r="RAG38" s="107"/>
      <c r="RAH38" s="107"/>
      <c r="RAI38" s="107"/>
      <c r="RAJ38" s="107"/>
      <c r="RAK38" s="107"/>
      <c r="RAL38" s="107"/>
      <c r="RAM38" s="107"/>
      <c r="RAN38" s="107"/>
      <c r="RAO38" s="107"/>
      <c r="RAP38" s="107"/>
      <c r="RAQ38" s="107"/>
      <c r="RAR38" s="107"/>
      <c r="RAS38" s="107"/>
      <c r="RAT38" s="107"/>
      <c r="RAU38" s="107"/>
      <c r="RAV38" s="107"/>
      <c r="RAW38" s="107"/>
      <c r="RAX38" s="107"/>
      <c r="RAY38" s="107"/>
      <c r="RAZ38" s="107"/>
      <c r="RBA38" s="107"/>
      <c r="RBB38" s="107"/>
      <c r="RBC38" s="107"/>
      <c r="RBD38" s="107"/>
      <c r="RBE38" s="107"/>
      <c r="RBF38" s="107"/>
      <c r="RBG38" s="107"/>
      <c r="RBH38" s="107"/>
      <c r="RBI38" s="107"/>
      <c r="RBJ38" s="107"/>
      <c r="RBK38" s="107"/>
      <c r="RBL38" s="107"/>
      <c r="RBM38" s="107"/>
      <c r="RBN38" s="107"/>
      <c r="RBO38" s="107"/>
      <c r="RBP38" s="107"/>
      <c r="RBQ38" s="107"/>
      <c r="RBR38" s="107"/>
      <c r="RBS38" s="107"/>
      <c r="RBT38" s="107"/>
      <c r="RBU38" s="107"/>
      <c r="RBV38" s="107"/>
      <c r="RBW38" s="107"/>
      <c r="RBX38" s="107"/>
      <c r="RBY38" s="107"/>
      <c r="RBZ38" s="107"/>
      <c r="RCA38" s="107"/>
      <c r="RCB38" s="107"/>
      <c r="RCC38" s="107"/>
      <c r="RCD38" s="107"/>
      <c r="RCE38" s="107"/>
      <c r="RCF38" s="107"/>
      <c r="RCG38" s="107"/>
      <c r="RCH38" s="107"/>
      <c r="RCI38" s="107"/>
      <c r="RCJ38" s="107"/>
      <c r="RCK38" s="107"/>
      <c r="RCL38" s="107"/>
      <c r="RCM38" s="107"/>
      <c r="RCN38" s="107"/>
      <c r="RCO38" s="107"/>
      <c r="RCP38" s="107"/>
      <c r="RCQ38" s="107"/>
      <c r="RCR38" s="107"/>
      <c r="RCS38" s="107"/>
      <c r="RCT38" s="107"/>
      <c r="RCU38" s="107"/>
      <c r="RCV38" s="107"/>
      <c r="RCW38" s="107"/>
      <c r="RCX38" s="107"/>
      <c r="RCY38" s="107"/>
      <c r="RCZ38" s="107"/>
      <c r="RDA38" s="107"/>
      <c r="RDB38" s="107"/>
      <c r="RDC38" s="107"/>
      <c r="RDD38" s="107"/>
      <c r="RDE38" s="107"/>
      <c r="RDF38" s="107"/>
      <c r="RDG38" s="107"/>
      <c r="RDH38" s="107"/>
      <c r="RDI38" s="107"/>
      <c r="RDJ38" s="107"/>
      <c r="RDK38" s="107"/>
      <c r="RDL38" s="107"/>
      <c r="RDM38" s="107"/>
      <c r="RDN38" s="107"/>
      <c r="RDO38" s="107"/>
      <c r="RDP38" s="107"/>
      <c r="RDQ38" s="107"/>
      <c r="RDR38" s="107"/>
      <c r="RDS38" s="107"/>
      <c r="RDT38" s="107"/>
      <c r="RDU38" s="107"/>
      <c r="RDV38" s="107"/>
      <c r="RDW38" s="107"/>
      <c r="RDX38" s="107"/>
      <c r="RDY38" s="107"/>
      <c r="RDZ38" s="107"/>
      <c r="REA38" s="107"/>
      <c r="REB38" s="107"/>
      <c r="REC38" s="107"/>
      <c r="RED38" s="107"/>
      <c r="REE38" s="107"/>
      <c r="REF38" s="107"/>
      <c r="REG38" s="107"/>
      <c r="REH38" s="107"/>
      <c r="REI38" s="107"/>
      <c r="REJ38" s="107"/>
      <c r="REK38" s="107"/>
      <c r="REL38" s="107"/>
      <c r="REM38" s="107"/>
      <c r="REN38" s="107"/>
      <c r="REO38" s="107"/>
      <c r="REP38" s="107"/>
      <c r="REQ38" s="107"/>
      <c r="RER38" s="107"/>
      <c r="RES38" s="107"/>
      <c r="RET38" s="107"/>
      <c r="REU38" s="107"/>
      <c r="REV38" s="107"/>
      <c r="REW38" s="107"/>
      <c r="REX38" s="107"/>
      <c r="REY38" s="107"/>
      <c r="REZ38" s="107"/>
      <c r="RFA38" s="107"/>
      <c r="RFB38" s="107"/>
      <c r="RFC38" s="107"/>
      <c r="RFD38" s="107"/>
      <c r="RFE38" s="107"/>
      <c r="RFF38" s="107"/>
      <c r="RFG38" s="107"/>
      <c r="RFH38" s="107"/>
      <c r="RFI38" s="107"/>
      <c r="RFJ38" s="107"/>
      <c r="RFK38" s="107"/>
      <c r="RFL38" s="107"/>
      <c r="RFM38" s="107"/>
      <c r="RFN38" s="107"/>
      <c r="RFO38" s="107"/>
      <c r="RFP38" s="107"/>
      <c r="RFQ38" s="107"/>
      <c r="RFR38" s="107"/>
      <c r="RFS38" s="107"/>
      <c r="RFT38" s="107"/>
      <c r="RFU38" s="107"/>
      <c r="RFV38" s="107"/>
      <c r="RFW38" s="107"/>
      <c r="RFX38" s="107"/>
      <c r="RFY38" s="107"/>
      <c r="RFZ38" s="107"/>
      <c r="RGA38" s="107"/>
      <c r="RGB38" s="107"/>
      <c r="RGC38" s="107"/>
      <c r="RGD38" s="107"/>
      <c r="RGE38" s="107"/>
      <c r="RGF38" s="107"/>
      <c r="RGG38" s="107"/>
      <c r="RGH38" s="107"/>
      <c r="RGI38" s="107"/>
      <c r="RGJ38" s="107"/>
      <c r="RGK38" s="107"/>
      <c r="RGL38" s="107"/>
      <c r="RGM38" s="107"/>
      <c r="RGN38" s="107"/>
      <c r="RGO38" s="107"/>
      <c r="RGP38" s="107"/>
      <c r="RGQ38" s="107"/>
      <c r="RGR38" s="107"/>
      <c r="RGS38" s="107"/>
      <c r="RGT38" s="107"/>
      <c r="RGU38" s="107"/>
      <c r="RGV38" s="107"/>
      <c r="RGW38" s="107"/>
      <c r="RGX38" s="107"/>
      <c r="RGY38" s="107"/>
      <c r="RGZ38" s="107"/>
      <c r="RHA38" s="107"/>
      <c r="RHB38" s="107"/>
      <c r="RHC38" s="107"/>
      <c r="RHD38" s="107"/>
      <c r="RHE38" s="107"/>
      <c r="RHF38" s="107"/>
      <c r="RHG38" s="107"/>
      <c r="RHH38" s="107"/>
      <c r="RHI38" s="107"/>
      <c r="RHJ38" s="107"/>
      <c r="RHK38" s="107"/>
      <c r="RHL38" s="107"/>
      <c r="RHM38" s="107"/>
      <c r="RHN38" s="107"/>
      <c r="RHO38" s="107"/>
      <c r="RHP38" s="107"/>
      <c r="RHQ38" s="107"/>
      <c r="RHR38" s="107"/>
      <c r="RHS38" s="107"/>
      <c r="RHT38" s="107"/>
      <c r="RHU38" s="107"/>
      <c r="RHV38" s="107"/>
      <c r="RHW38" s="107"/>
      <c r="RHX38" s="107"/>
      <c r="RHY38" s="107"/>
      <c r="RHZ38" s="107"/>
      <c r="RIA38" s="107"/>
      <c r="RIB38" s="107"/>
      <c r="RIC38" s="107"/>
      <c r="RID38" s="107"/>
      <c r="RIE38" s="107"/>
      <c r="RIF38" s="107"/>
      <c r="RIG38" s="107"/>
      <c r="RIH38" s="107"/>
      <c r="RII38" s="107"/>
      <c r="RIJ38" s="107"/>
      <c r="RIK38" s="107"/>
      <c r="RIL38" s="107"/>
      <c r="RIM38" s="107"/>
      <c r="RIN38" s="107"/>
      <c r="RIO38" s="107"/>
      <c r="RIP38" s="107"/>
      <c r="RIQ38" s="107"/>
      <c r="RIR38" s="107"/>
      <c r="RIS38" s="107"/>
      <c r="RIT38" s="107"/>
      <c r="RIU38" s="107"/>
      <c r="RIV38" s="107"/>
      <c r="RIW38" s="107"/>
      <c r="RIX38" s="107"/>
      <c r="RIY38" s="107"/>
      <c r="RIZ38" s="107"/>
      <c r="RJA38" s="107"/>
      <c r="RJB38" s="107"/>
      <c r="RJC38" s="107"/>
      <c r="RJD38" s="107"/>
      <c r="RJE38" s="107"/>
      <c r="RJF38" s="107"/>
      <c r="RJG38" s="107"/>
      <c r="RJH38" s="107"/>
      <c r="RJI38" s="107"/>
      <c r="RJJ38" s="107"/>
      <c r="RJK38" s="107"/>
      <c r="RJL38" s="107"/>
      <c r="RJM38" s="107"/>
      <c r="RJN38" s="107"/>
      <c r="RJO38" s="107"/>
      <c r="RJP38" s="107"/>
      <c r="RJQ38" s="107"/>
      <c r="RJR38" s="107"/>
      <c r="RJS38" s="107"/>
      <c r="RJT38" s="107"/>
      <c r="RJU38" s="107"/>
      <c r="RJV38" s="107"/>
      <c r="RJW38" s="107"/>
      <c r="RJX38" s="107"/>
      <c r="RJY38" s="107"/>
      <c r="RJZ38" s="107"/>
      <c r="RKA38" s="107"/>
      <c r="RKB38" s="107"/>
      <c r="RKC38" s="107"/>
      <c r="RKD38" s="107"/>
      <c r="RKE38" s="107"/>
      <c r="RKF38" s="107"/>
      <c r="RKG38" s="107"/>
      <c r="RKH38" s="107"/>
      <c r="RKI38" s="107"/>
      <c r="RKJ38" s="107"/>
      <c r="RKK38" s="107"/>
      <c r="RKL38" s="107"/>
      <c r="RKM38" s="107"/>
      <c r="RKN38" s="107"/>
      <c r="RKO38" s="107"/>
      <c r="RKP38" s="107"/>
      <c r="RKQ38" s="107"/>
      <c r="RKR38" s="107"/>
      <c r="RKS38" s="107"/>
      <c r="RKT38" s="107"/>
      <c r="RKU38" s="107"/>
      <c r="RKV38" s="107"/>
      <c r="RKW38" s="107"/>
      <c r="RKX38" s="107"/>
      <c r="RKY38" s="107"/>
      <c r="RKZ38" s="107"/>
      <c r="RLA38" s="107"/>
      <c r="RLB38" s="107"/>
      <c r="RLC38" s="107"/>
      <c r="RLD38" s="107"/>
      <c r="RLE38" s="107"/>
      <c r="RLF38" s="107"/>
      <c r="RLG38" s="107"/>
      <c r="RLH38" s="107"/>
      <c r="RLI38" s="107"/>
      <c r="RLJ38" s="107"/>
      <c r="RLK38" s="107"/>
      <c r="RLL38" s="107"/>
      <c r="RLM38" s="107"/>
      <c r="RLN38" s="107"/>
      <c r="RLO38" s="107"/>
      <c r="RLP38" s="107"/>
      <c r="RLQ38" s="107"/>
      <c r="RLR38" s="107"/>
      <c r="RLS38" s="107"/>
      <c r="RLT38" s="107"/>
      <c r="RLU38" s="107"/>
      <c r="RLV38" s="107"/>
      <c r="RLW38" s="107"/>
      <c r="RLX38" s="107"/>
      <c r="RLY38" s="107"/>
      <c r="RLZ38" s="107"/>
      <c r="RMA38" s="107"/>
      <c r="RMB38" s="107"/>
      <c r="RMC38" s="107"/>
      <c r="RMD38" s="107"/>
      <c r="RME38" s="107"/>
      <c r="RMF38" s="107"/>
      <c r="RMG38" s="107"/>
      <c r="RMH38" s="107"/>
      <c r="RMI38" s="107"/>
      <c r="RMJ38" s="107"/>
      <c r="RMK38" s="107"/>
      <c r="RML38" s="107"/>
      <c r="RMM38" s="107"/>
      <c r="RMN38" s="107"/>
      <c r="RMO38" s="107"/>
      <c r="RMP38" s="107"/>
      <c r="RMQ38" s="107"/>
      <c r="RMR38" s="107"/>
      <c r="RMS38" s="107"/>
      <c r="RMT38" s="107"/>
      <c r="RMU38" s="107"/>
      <c r="RMV38" s="107"/>
      <c r="RMW38" s="107"/>
      <c r="RMX38" s="107"/>
      <c r="RMY38" s="107"/>
      <c r="RMZ38" s="107"/>
      <c r="RNA38" s="107"/>
      <c r="RNB38" s="107"/>
      <c r="RNC38" s="107"/>
      <c r="RND38" s="107"/>
      <c r="RNE38" s="107"/>
      <c r="RNF38" s="107"/>
      <c r="RNG38" s="107"/>
      <c r="RNH38" s="107"/>
      <c r="RNI38" s="107"/>
      <c r="RNJ38" s="107"/>
      <c r="RNK38" s="107"/>
      <c r="RNL38" s="107"/>
      <c r="RNM38" s="107"/>
      <c r="RNN38" s="107"/>
      <c r="RNO38" s="107"/>
      <c r="RNP38" s="107"/>
      <c r="RNQ38" s="107"/>
      <c r="RNR38" s="107"/>
      <c r="RNS38" s="107"/>
      <c r="RNT38" s="107"/>
      <c r="RNU38" s="107"/>
      <c r="RNV38" s="107"/>
      <c r="RNW38" s="107"/>
      <c r="RNX38" s="107"/>
      <c r="RNY38" s="107"/>
      <c r="RNZ38" s="107"/>
      <c r="ROA38" s="107"/>
      <c r="ROB38" s="107"/>
      <c r="ROC38" s="107"/>
      <c r="ROD38" s="107"/>
      <c r="ROE38" s="107"/>
      <c r="ROF38" s="107"/>
      <c r="ROG38" s="107"/>
      <c r="ROH38" s="107"/>
      <c r="ROI38" s="107"/>
      <c r="ROJ38" s="107"/>
      <c r="ROK38" s="107"/>
      <c r="ROL38" s="107"/>
      <c r="ROM38" s="107"/>
      <c r="RON38" s="107"/>
      <c r="ROO38" s="107"/>
      <c r="ROP38" s="107"/>
      <c r="ROQ38" s="107"/>
      <c r="ROR38" s="107"/>
      <c r="ROS38" s="107"/>
      <c r="ROT38" s="107"/>
      <c r="ROU38" s="107"/>
      <c r="ROV38" s="107"/>
      <c r="ROW38" s="107"/>
      <c r="ROX38" s="107"/>
      <c r="ROY38" s="107"/>
      <c r="ROZ38" s="107"/>
      <c r="RPA38" s="107"/>
      <c r="RPB38" s="107"/>
      <c r="RPC38" s="107"/>
      <c r="RPD38" s="107"/>
      <c r="RPE38" s="107"/>
      <c r="RPF38" s="107"/>
      <c r="RPG38" s="107"/>
      <c r="RPH38" s="107"/>
      <c r="RPI38" s="107"/>
      <c r="RPJ38" s="107"/>
      <c r="RPK38" s="107"/>
      <c r="RPL38" s="107"/>
      <c r="RPM38" s="107"/>
      <c r="RPN38" s="107"/>
      <c r="RPO38" s="107"/>
      <c r="RPP38" s="107"/>
      <c r="RPQ38" s="107"/>
      <c r="RPR38" s="107"/>
      <c r="RPS38" s="107"/>
      <c r="RPT38" s="107"/>
      <c r="RPU38" s="107"/>
      <c r="RPV38" s="107"/>
      <c r="RPW38" s="107"/>
      <c r="RPX38" s="107"/>
      <c r="RPY38" s="107"/>
      <c r="RPZ38" s="107"/>
      <c r="RQA38" s="107"/>
      <c r="RQB38" s="107"/>
      <c r="RQC38" s="107"/>
      <c r="RQD38" s="107"/>
      <c r="RQE38" s="107"/>
      <c r="RQF38" s="107"/>
      <c r="RQG38" s="107"/>
      <c r="RQH38" s="107"/>
      <c r="RQI38" s="107"/>
      <c r="RQJ38" s="107"/>
      <c r="RQK38" s="107"/>
      <c r="RQL38" s="107"/>
      <c r="RQM38" s="107"/>
      <c r="RQN38" s="107"/>
      <c r="RQO38" s="107"/>
      <c r="RQP38" s="107"/>
      <c r="RQQ38" s="107"/>
      <c r="RQR38" s="107"/>
      <c r="RQS38" s="107"/>
      <c r="RQT38" s="107"/>
      <c r="RQU38" s="107"/>
      <c r="RQV38" s="107"/>
      <c r="RQW38" s="107"/>
      <c r="RQX38" s="107"/>
      <c r="RQY38" s="107"/>
      <c r="RQZ38" s="107"/>
      <c r="RRA38" s="107"/>
      <c r="RRB38" s="107"/>
      <c r="RRC38" s="107"/>
      <c r="RRD38" s="107"/>
      <c r="RRE38" s="107"/>
      <c r="RRF38" s="107"/>
      <c r="RRG38" s="107"/>
      <c r="RRH38" s="107"/>
      <c r="RRI38" s="107"/>
      <c r="RRJ38" s="107"/>
      <c r="RRK38" s="107"/>
      <c r="RRL38" s="107"/>
      <c r="RRM38" s="107"/>
      <c r="RRN38" s="107"/>
      <c r="RRO38" s="107"/>
      <c r="RRP38" s="107"/>
      <c r="RRQ38" s="107"/>
      <c r="RRR38" s="107"/>
      <c r="RRS38" s="107"/>
      <c r="RRT38" s="107"/>
      <c r="RRU38" s="107"/>
      <c r="RRV38" s="107"/>
      <c r="RRW38" s="107"/>
      <c r="RRX38" s="107"/>
      <c r="RRY38" s="107"/>
      <c r="RRZ38" s="107"/>
      <c r="RSA38" s="107"/>
      <c r="RSB38" s="107"/>
      <c r="RSC38" s="107"/>
      <c r="RSD38" s="107"/>
      <c r="RSE38" s="107"/>
      <c r="RSF38" s="107"/>
      <c r="RSG38" s="107"/>
      <c r="RSH38" s="107"/>
      <c r="RSI38" s="107"/>
      <c r="RSJ38" s="107"/>
      <c r="RSK38" s="107"/>
      <c r="RSL38" s="107"/>
      <c r="RSM38" s="107"/>
      <c r="RSN38" s="107"/>
      <c r="RSO38" s="107"/>
      <c r="RSP38" s="107"/>
      <c r="RSQ38" s="107"/>
      <c r="RSR38" s="107"/>
      <c r="RSS38" s="107"/>
      <c r="RST38" s="107"/>
      <c r="RSU38" s="107"/>
      <c r="RSV38" s="107"/>
      <c r="RSW38" s="107"/>
      <c r="RSX38" s="107"/>
      <c r="RSY38" s="107"/>
      <c r="RSZ38" s="107"/>
      <c r="RTA38" s="107"/>
      <c r="RTB38" s="107"/>
      <c r="RTC38" s="107"/>
      <c r="RTD38" s="107"/>
      <c r="RTE38" s="107"/>
      <c r="RTF38" s="107"/>
      <c r="RTG38" s="107"/>
      <c r="RTH38" s="107"/>
      <c r="RTI38" s="107"/>
      <c r="RTJ38" s="107"/>
      <c r="RTK38" s="107"/>
      <c r="RTL38" s="107"/>
      <c r="RTM38" s="107"/>
      <c r="RTN38" s="107"/>
      <c r="RTO38" s="107"/>
      <c r="RTP38" s="107"/>
      <c r="RTQ38" s="107"/>
      <c r="RTR38" s="107"/>
      <c r="RTS38" s="107"/>
      <c r="RTT38" s="107"/>
      <c r="RTU38" s="107"/>
      <c r="RTV38" s="107"/>
      <c r="RTW38" s="107"/>
      <c r="RTX38" s="107"/>
      <c r="RTY38" s="107"/>
      <c r="RTZ38" s="107"/>
      <c r="RUA38" s="107"/>
      <c r="RUB38" s="107"/>
      <c r="RUC38" s="107"/>
      <c r="RUD38" s="107"/>
      <c r="RUE38" s="107"/>
      <c r="RUF38" s="107"/>
      <c r="RUG38" s="107"/>
      <c r="RUH38" s="107"/>
      <c r="RUI38" s="107"/>
      <c r="RUJ38" s="107"/>
      <c r="RUK38" s="107"/>
      <c r="RUL38" s="107"/>
      <c r="RUM38" s="107"/>
      <c r="RUN38" s="107"/>
      <c r="RUO38" s="107"/>
      <c r="RUP38" s="107"/>
      <c r="RUQ38" s="107"/>
      <c r="RUR38" s="107"/>
      <c r="RUS38" s="107"/>
      <c r="RUT38" s="107"/>
      <c r="RUU38" s="107"/>
      <c r="RUV38" s="107"/>
      <c r="RUW38" s="107"/>
      <c r="RUX38" s="107"/>
      <c r="RUY38" s="107"/>
      <c r="RUZ38" s="107"/>
      <c r="RVA38" s="107"/>
      <c r="RVB38" s="107"/>
      <c r="RVC38" s="107"/>
      <c r="RVD38" s="107"/>
      <c r="RVE38" s="107"/>
      <c r="RVF38" s="107"/>
      <c r="RVG38" s="107"/>
      <c r="RVH38" s="107"/>
      <c r="RVI38" s="107"/>
      <c r="RVJ38" s="107"/>
      <c r="RVK38" s="107"/>
      <c r="RVL38" s="107"/>
      <c r="RVM38" s="107"/>
      <c r="RVN38" s="107"/>
      <c r="RVO38" s="107"/>
      <c r="RVP38" s="107"/>
      <c r="RVQ38" s="107"/>
      <c r="RVR38" s="107"/>
      <c r="RVS38" s="107"/>
      <c r="RVT38" s="107"/>
      <c r="RVU38" s="107"/>
      <c r="RVV38" s="107"/>
      <c r="RVW38" s="107"/>
      <c r="RVX38" s="107"/>
      <c r="RVY38" s="107"/>
      <c r="RVZ38" s="107"/>
      <c r="RWA38" s="107"/>
      <c r="RWB38" s="107"/>
      <c r="RWC38" s="107"/>
      <c r="RWD38" s="107"/>
      <c r="RWE38" s="107"/>
      <c r="RWF38" s="107"/>
      <c r="RWG38" s="107"/>
      <c r="RWH38" s="107"/>
      <c r="RWI38" s="107"/>
      <c r="RWJ38" s="107"/>
      <c r="RWK38" s="107"/>
      <c r="RWL38" s="107"/>
      <c r="RWM38" s="107"/>
      <c r="RWN38" s="107"/>
      <c r="RWO38" s="107"/>
      <c r="RWP38" s="107"/>
      <c r="RWQ38" s="107"/>
      <c r="RWR38" s="107"/>
      <c r="RWS38" s="107"/>
      <c r="RWT38" s="107"/>
      <c r="RWU38" s="107"/>
      <c r="RWV38" s="107"/>
      <c r="RWW38" s="107"/>
      <c r="RWX38" s="107"/>
      <c r="RWY38" s="107"/>
      <c r="RWZ38" s="107"/>
      <c r="RXA38" s="107"/>
      <c r="RXB38" s="107"/>
      <c r="RXC38" s="107"/>
      <c r="RXD38" s="107"/>
      <c r="RXE38" s="107"/>
      <c r="RXF38" s="107"/>
      <c r="RXG38" s="107"/>
      <c r="RXH38" s="107"/>
      <c r="RXI38" s="107"/>
      <c r="RXJ38" s="107"/>
      <c r="RXK38" s="107"/>
      <c r="RXL38" s="107"/>
      <c r="RXM38" s="107"/>
      <c r="RXN38" s="107"/>
      <c r="RXO38" s="107"/>
      <c r="RXP38" s="107"/>
      <c r="RXQ38" s="107"/>
      <c r="RXR38" s="107"/>
      <c r="RXS38" s="107"/>
      <c r="RXT38" s="107"/>
      <c r="RXU38" s="107"/>
      <c r="RXV38" s="107"/>
      <c r="RXW38" s="107"/>
      <c r="RXX38" s="107"/>
      <c r="RXY38" s="107"/>
      <c r="RXZ38" s="107"/>
      <c r="RYA38" s="107"/>
      <c r="RYB38" s="107"/>
      <c r="RYC38" s="107"/>
      <c r="RYD38" s="107"/>
      <c r="RYE38" s="107"/>
      <c r="RYF38" s="107"/>
      <c r="RYG38" s="107"/>
      <c r="RYH38" s="107"/>
      <c r="RYI38" s="107"/>
      <c r="RYJ38" s="107"/>
      <c r="RYK38" s="107"/>
      <c r="RYL38" s="107"/>
      <c r="RYM38" s="107"/>
      <c r="RYN38" s="107"/>
      <c r="RYO38" s="107"/>
      <c r="RYP38" s="107"/>
      <c r="RYQ38" s="107"/>
      <c r="RYR38" s="107"/>
      <c r="RYS38" s="107"/>
      <c r="RYT38" s="107"/>
      <c r="RYU38" s="107"/>
      <c r="RYV38" s="107"/>
      <c r="RYW38" s="107"/>
      <c r="RYX38" s="107"/>
      <c r="RYY38" s="107"/>
      <c r="RYZ38" s="107"/>
      <c r="RZA38" s="107"/>
      <c r="RZB38" s="107"/>
      <c r="RZC38" s="107"/>
      <c r="RZD38" s="107"/>
      <c r="RZE38" s="107"/>
      <c r="RZF38" s="107"/>
      <c r="RZG38" s="107"/>
      <c r="RZH38" s="107"/>
      <c r="RZI38" s="107"/>
      <c r="RZJ38" s="107"/>
      <c r="RZK38" s="107"/>
      <c r="RZL38" s="107"/>
      <c r="RZM38" s="107"/>
      <c r="RZN38" s="107"/>
      <c r="RZO38" s="107"/>
      <c r="RZP38" s="107"/>
      <c r="RZQ38" s="107"/>
      <c r="RZR38" s="107"/>
      <c r="RZS38" s="107"/>
      <c r="RZT38" s="107"/>
      <c r="RZU38" s="107"/>
      <c r="RZV38" s="107"/>
      <c r="RZW38" s="107"/>
      <c r="RZX38" s="107"/>
      <c r="RZY38" s="107"/>
      <c r="RZZ38" s="107"/>
      <c r="SAA38" s="107"/>
      <c r="SAB38" s="107"/>
      <c r="SAC38" s="107"/>
      <c r="SAD38" s="107"/>
      <c r="SAE38" s="107"/>
      <c r="SAF38" s="107"/>
      <c r="SAG38" s="107"/>
      <c r="SAH38" s="107"/>
      <c r="SAI38" s="107"/>
      <c r="SAJ38" s="107"/>
      <c r="SAK38" s="107"/>
      <c r="SAL38" s="107"/>
      <c r="SAM38" s="107"/>
      <c r="SAN38" s="107"/>
      <c r="SAO38" s="107"/>
      <c r="SAP38" s="107"/>
      <c r="SAQ38" s="107"/>
      <c r="SAR38" s="107"/>
      <c r="SAS38" s="107"/>
      <c r="SAT38" s="107"/>
      <c r="SAU38" s="107"/>
      <c r="SAV38" s="107"/>
      <c r="SAW38" s="107"/>
      <c r="SAX38" s="107"/>
      <c r="SAY38" s="107"/>
      <c r="SAZ38" s="107"/>
      <c r="SBA38" s="107"/>
      <c r="SBB38" s="107"/>
      <c r="SBC38" s="107"/>
      <c r="SBD38" s="107"/>
      <c r="SBE38" s="107"/>
      <c r="SBF38" s="107"/>
      <c r="SBG38" s="107"/>
      <c r="SBH38" s="107"/>
      <c r="SBI38" s="107"/>
      <c r="SBJ38" s="107"/>
      <c r="SBK38" s="107"/>
      <c r="SBL38" s="107"/>
      <c r="SBM38" s="107"/>
      <c r="SBN38" s="107"/>
      <c r="SBO38" s="107"/>
      <c r="SBP38" s="107"/>
      <c r="SBQ38" s="107"/>
      <c r="SBR38" s="107"/>
      <c r="SBS38" s="107"/>
      <c r="SBT38" s="107"/>
      <c r="SBU38" s="107"/>
      <c r="SBV38" s="107"/>
      <c r="SBW38" s="107"/>
      <c r="SBX38" s="107"/>
      <c r="SBY38" s="107"/>
      <c r="SBZ38" s="107"/>
      <c r="SCA38" s="107"/>
      <c r="SCB38" s="107"/>
      <c r="SCC38" s="107"/>
      <c r="SCD38" s="107"/>
      <c r="SCE38" s="107"/>
      <c r="SCF38" s="107"/>
      <c r="SCG38" s="107"/>
      <c r="SCH38" s="107"/>
      <c r="SCI38" s="107"/>
      <c r="SCJ38" s="107"/>
      <c r="SCK38" s="107"/>
      <c r="SCL38" s="107"/>
      <c r="SCM38" s="107"/>
      <c r="SCN38" s="107"/>
      <c r="SCO38" s="107"/>
      <c r="SCP38" s="107"/>
      <c r="SCQ38" s="107"/>
      <c r="SCR38" s="107"/>
      <c r="SCS38" s="107"/>
      <c r="SCT38" s="107"/>
      <c r="SCU38" s="107"/>
      <c r="SCV38" s="107"/>
      <c r="SCW38" s="107"/>
      <c r="SCX38" s="107"/>
      <c r="SCY38" s="107"/>
      <c r="SCZ38" s="107"/>
      <c r="SDA38" s="107"/>
      <c r="SDB38" s="107"/>
      <c r="SDC38" s="107"/>
      <c r="SDD38" s="107"/>
      <c r="SDE38" s="107"/>
      <c r="SDF38" s="107"/>
      <c r="SDG38" s="107"/>
      <c r="SDH38" s="107"/>
      <c r="SDI38" s="107"/>
      <c r="SDJ38" s="107"/>
      <c r="SDK38" s="107"/>
      <c r="SDL38" s="107"/>
      <c r="SDM38" s="107"/>
      <c r="SDN38" s="107"/>
      <c r="SDO38" s="107"/>
      <c r="SDP38" s="107"/>
      <c r="SDQ38" s="107"/>
      <c r="SDR38" s="107"/>
      <c r="SDS38" s="107"/>
      <c r="SDT38" s="107"/>
      <c r="SDU38" s="107"/>
      <c r="SDV38" s="107"/>
      <c r="SDW38" s="107"/>
      <c r="SDX38" s="107"/>
      <c r="SDY38" s="107"/>
      <c r="SDZ38" s="107"/>
      <c r="SEA38" s="107"/>
      <c r="SEB38" s="107"/>
      <c r="SEC38" s="107"/>
      <c r="SED38" s="107"/>
      <c r="SEE38" s="107"/>
      <c r="SEF38" s="107"/>
      <c r="SEG38" s="107"/>
      <c r="SEH38" s="107"/>
      <c r="SEI38" s="107"/>
      <c r="SEJ38" s="107"/>
      <c r="SEK38" s="107"/>
      <c r="SEL38" s="107"/>
      <c r="SEM38" s="107"/>
      <c r="SEN38" s="107"/>
      <c r="SEO38" s="107"/>
      <c r="SEP38" s="107"/>
      <c r="SEQ38" s="107"/>
      <c r="SER38" s="107"/>
      <c r="SES38" s="107"/>
      <c r="SET38" s="107"/>
      <c r="SEU38" s="107"/>
      <c r="SEV38" s="107"/>
      <c r="SEW38" s="107"/>
      <c r="SEX38" s="107"/>
      <c r="SEY38" s="107"/>
      <c r="SEZ38" s="107"/>
      <c r="SFA38" s="107"/>
      <c r="SFB38" s="107"/>
      <c r="SFC38" s="107"/>
      <c r="SFD38" s="107"/>
      <c r="SFE38" s="107"/>
      <c r="SFF38" s="107"/>
      <c r="SFG38" s="107"/>
      <c r="SFH38" s="107"/>
      <c r="SFI38" s="107"/>
      <c r="SFJ38" s="107"/>
      <c r="SFK38" s="107"/>
      <c r="SFL38" s="107"/>
      <c r="SFM38" s="107"/>
      <c r="SFN38" s="107"/>
      <c r="SFO38" s="107"/>
      <c r="SFP38" s="107"/>
      <c r="SFQ38" s="107"/>
      <c r="SFR38" s="107"/>
      <c r="SFS38" s="107"/>
      <c r="SFT38" s="107"/>
      <c r="SFU38" s="107"/>
      <c r="SFV38" s="107"/>
      <c r="SFW38" s="107"/>
      <c r="SFX38" s="107"/>
      <c r="SFY38" s="107"/>
      <c r="SFZ38" s="107"/>
      <c r="SGA38" s="107"/>
      <c r="SGB38" s="107"/>
      <c r="SGC38" s="107"/>
      <c r="SGD38" s="107"/>
      <c r="SGE38" s="107"/>
      <c r="SGF38" s="107"/>
      <c r="SGG38" s="107"/>
      <c r="SGH38" s="107"/>
      <c r="SGI38" s="107"/>
      <c r="SGJ38" s="107"/>
      <c r="SGK38" s="107"/>
      <c r="SGL38" s="107"/>
      <c r="SGM38" s="107"/>
      <c r="SGN38" s="107"/>
      <c r="SGO38" s="107"/>
      <c r="SGP38" s="107"/>
      <c r="SGQ38" s="107"/>
      <c r="SGR38" s="107"/>
      <c r="SGS38" s="107"/>
      <c r="SGT38" s="107"/>
      <c r="SGU38" s="107"/>
      <c r="SGV38" s="107"/>
      <c r="SGW38" s="107"/>
      <c r="SGX38" s="107"/>
      <c r="SGY38" s="107"/>
      <c r="SGZ38" s="107"/>
      <c r="SHA38" s="107"/>
      <c r="SHB38" s="107"/>
      <c r="SHC38" s="107"/>
      <c r="SHD38" s="107"/>
      <c r="SHE38" s="107"/>
      <c r="SHF38" s="107"/>
      <c r="SHG38" s="107"/>
      <c r="SHH38" s="107"/>
      <c r="SHI38" s="107"/>
      <c r="SHJ38" s="107"/>
      <c r="SHK38" s="107"/>
      <c r="SHL38" s="107"/>
      <c r="SHM38" s="107"/>
      <c r="SHN38" s="107"/>
      <c r="SHO38" s="107"/>
      <c r="SHP38" s="107"/>
      <c r="SHQ38" s="107"/>
      <c r="SHR38" s="107"/>
      <c r="SHS38" s="107"/>
      <c r="SHT38" s="107"/>
      <c r="SHU38" s="107"/>
      <c r="SHV38" s="107"/>
      <c r="SHW38" s="107"/>
      <c r="SHX38" s="107"/>
      <c r="SHY38" s="107"/>
      <c r="SHZ38" s="107"/>
      <c r="SIA38" s="107"/>
      <c r="SIB38" s="107"/>
      <c r="SIC38" s="107"/>
      <c r="SID38" s="107"/>
      <c r="SIE38" s="107"/>
      <c r="SIF38" s="107"/>
      <c r="SIG38" s="107"/>
      <c r="SIH38" s="107"/>
      <c r="SII38" s="107"/>
      <c r="SIJ38" s="107"/>
      <c r="SIK38" s="107"/>
      <c r="SIL38" s="107"/>
      <c r="SIM38" s="107"/>
      <c r="SIN38" s="107"/>
      <c r="SIO38" s="107"/>
      <c r="SIP38" s="107"/>
      <c r="SIQ38" s="107"/>
      <c r="SIR38" s="107"/>
      <c r="SIS38" s="107"/>
      <c r="SIT38" s="107"/>
      <c r="SIU38" s="107"/>
      <c r="SIV38" s="107"/>
      <c r="SIW38" s="107"/>
      <c r="SIX38" s="107"/>
      <c r="SIY38" s="107"/>
      <c r="SIZ38" s="107"/>
      <c r="SJA38" s="107"/>
      <c r="SJB38" s="107"/>
      <c r="SJC38" s="107"/>
      <c r="SJD38" s="107"/>
      <c r="SJE38" s="107"/>
      <c r="SJF38" s="107"/>
      <c r="SJG38" s="107"/>
      <c r="SJH38" s="107"/>
      <c r="SJI38" s="107"/>
      <c r="SJJ38" s="107"/>
      <c r="SJK38" s="107"/>
      <c r="SJL38" s="107"/>
      <c r="SJM38" s="107"/>
      <c r="SJN38" s="107"/>
      <c r="SJO38" s="107"/>
      <c r="SJP38" s="107"/>
      <c r="SJQ38" s="107"/>
      <c r="SJR38" s="107"/>
      <c r="SJS38" s="107"/>
      <c r="SJT38" s="107"/>
      <c r="SJU38" s="107"/>
      <c r="SJV38" s="107"/>
      <c r="SJW38" s="107"/>
      <c r="SJX38" s="107"/>
      <c r="SJY38" s="107"/>
      <c r="SJZ38" s="107"/>
      <c r="SKA38" s="107"/>
      <c r="SKB38" s="107"/>
      <c r="SKC38" s="107"/>
      <c r="SKD38" s="107"/>
      <c r="SKE38" s="107"/>
      <c r="SKF38" s="107"/>
      <c r="SKG38" s="107"/>
      <c r="SKH38" s="107"/>
      <c r="SKI38" s="107"/>
      <c r="SKJ38" s="107"/>
      <c r="SKK38" s="107"/>
      <c r="SKL38" s="107"/>
      <c r="SKM38" s="107"/>
      <c r="SKN38" s="107"/>
      <c r="SKO38" s="107"/>
      <c r="SKP38" s="107"/>
      <c r="SKQ38" s="107"/>
      <c r="SKR38" s="107"/>
      <c r="SKS38" s="107"/>
      <c r="SKT38" s="107"/>
      <c r="SKU38" s="107"/>
      <c r="SKV38" s="107"/>
      <c r="SKW38" s="107"/>
      <c r="SKX38" s="107"/>
      <c r="SKY38" s="107"/>
      <c r="SKZ38" s="107"/>
      <c r="SLA38" s="107"/>
      <c r="SLB38" s="107"/>
      <c r="SLC38" s="107"/>
      <c r="SLD38" s="107"/>
      <c r="SLE38" s="107"/>
      <c r="SLF38" s="107"/>
      <c r="SLG38" s="107"/>
      <c r="SLH38" s="107"/>
      <c r="SLI38" s="107"/>
      <c r="SLJ38" s="107"/>
      <c r="SLK38" s="107"/>
      <c r="SLL38" s="107"/>
      <c r="SLM38" s="107"/>
      <c r="SLN38" s="107"/>
      <c r="SLO38" s="107"/>
      <c r="SLP38" s="107"/>
      <c r="SLQ38" s="107"/>
      <c r="SLR38" s="107"/>
      <c r="SLS38" s="107"/>
      <c r="SLT38" s="107"/>
      <c r="SLU38" s="107"/>
      <c r="SLV38" s="107"/>
      <c r="SLW38" s="107"/>
      <c r="SLX38" s="107"/>
      <c r="SLY38" s="107"/>
      <c r="SLZ38" s="107"/>
      <c r="SMA38" s="107"/>
      <c r="SMB38" s="107"/>
      <c r="SMC38" s="107"/>
      <c r="SMD38" s="107"/>
      <c r="SME38" s="107"/>
      <c r="SMF38" s="107"/>
      <c r="SMG38" s="107"/>
      <c r="SMH38" s="107"/>
      <c r="SMI38" s="107"/>
      <c r="SMJ38" s="107"/>
      <c r="SMK38" s="107"/>
      <c r="SML38" s="107"/>
      <c r="SMM38" s="107"/>
      <c r="SMN38" s="107"/>
      <c r="SMO38" s="107"/>
      <c r="SMP38" s="107"/>
      <c r="SMQ38" s="107"/>
      <c r="SMR38" s="107"/>
      <c r="SMS38" s="107"/>
      <c r="SMT38" s="107"/>
      <c r="SMU38" s="107"/>
      <c r="SMV38" s="107"/>
      <c r="SMW38" s="107"/>
      <c r="SMX38" s="107"/>
      <c r="SMY38" s="107"/>
      <c r="SMZ38" s="107"/>
      <c r="SNA38" s="107"/>
      <c r="SNB38" s="107"/>
      <c r="SNC38" s="107"/>
      <c r="SND38" s="107"/>
      <c r="SNE38" s="107"/>
      <c r="SNF38" s="107"/>
      <c r="SNG38" s="107"/>
      <c r="SNH38" s="107"/>
      <c r="SNI38" s="107"/>
      <c r="SNJ38" s="107"/>
      <c r="SNK38" s="107"/>
      <c r="SNL38" s="107"/>
      <c r="SNM38" s="107"/>
      <c r="SNN38" s="107"/>
      <c r="SNO38" s="107"/>
      <c r="SNP38" s="107"/>
      <c r="SNQ38" s="107"/>
      <c r="SNR38" s="107"/>
      <c r="SNS38" s="107"/>
      <c r="SNT38" s="107"/>
      <c r="SNU38" s="107"/>
      <c r="SNV38" s="107"/>
      <c r="SNW38" s="107"/>
      <c r="SNX38" s="107"/>
      <c r="SNY38" s="107"/>
      <c r="SNZ38" s="107"/>
      <c r="SOA38" s="107"/>
      <c r="SOB38" s="107"/>
      <c r="SOC38" s="107"/>
      <c r="SOD38" s="107"/>
      <c r="SOE38" s="107"/>
      <c r="SOF38" s="107"/>
      <c r="SOG38" s="107"/>
      <c r="SOH38" s="107"/>
      <c r="SOI38" s="107"/>
      <c r="SOJ38" s="107"/>
      <c r="SOK38" s="107"/>
      <c r="SOL38" s="107"/>
      <c r="SOM38" s="107"/>
      <c r="SON38" s="107"/>
      <c r="SOO38" s="107"/>
      <c r="SOP38" s="107"/>
      <c r="SOQ38" s="107"/>
      <c r="SOR38" s="107"/>
      <c r="SOS38" s="107"/>
      <c r="SOT38" s="107"/>
      <c r="SOU38" s="107"/>
      <c r="SOV38" s="107"/>
      <c r="SOW38" s="107"/>
      <c r="SOX38" s="107"/>
      <c r="SOY38" s="107"/>
      <c r="SOZ38" s="107"/>
      <c r="SPA38" s="107"/>
      <c r="SPB38" s="107"/>
      <c r="SPC38" s="107"/>
      <c r="SPD38" s="107"/>
      <c r="SPE38" s="107"/>
      <c r="SPF38" s="107"/>
      <c r="SPG38" s="107"/>
      <c r="SPH38" s="107"/>
      <c r="SPI38" s="107"/>
      <c r="SPJ38" s="107"/>
      <c r="SPK38" s="107"/>
      <c r="SPL38" s="107"/>
      <c r="SPM38" s="107"/>
      <c r="SPN38" s="107"/>
      <c r="SPO38" s="107"/>
      <c r="SPP38" s="107"/>
      <c r="SPQ38" s="107"/>
      <c r="SPR38" s="107"/>
      <c r="SPS38" s="107"/>
      <c r="SPT38" s="107"/>
      <c r="SPU38" s="107"/>
      <c r="SPV38" s="107"/>
      <c r="SPW38" s="107"/>
      <c r="SPX38" s="107"/>
      <c r="SPY38" s="107"/>
      <c r="SPZ38" s="107"/>
      <c r="SQA38" s="107"/>
      <c r="SQB38" s="107"/>
      <c r="SQC38" s="107"/>
      <c r="SQD38" s="107"/>
      <c r="SQE38" s="107"/>
      <c r="SQF38" s="107"/>
      <c r="SQG38" s="107"/>
      <c r="SQH38" s="107"/>
      <c r="SQI38" s="107"/>
      <c r="SQJ38" s="107"/>
      <c r="SQK38" s="107"/>
      <c r="SQL38" s="107"/>
      <c r="SQM38" s="107"/>
      <c r="SQN38" s="107"/>
      <c r="SQO38" s="107"/>
      <c r="SQP38" s="107"/>
      <c r="SQQ38" s="107"/>
      <c r="SQR38" s="107"/>
      <c r="SQS38" s="107"/>
      <c r="SQT38" s="107"/>
      <c r="SQU38" s="107"/>
      <c r="SQV38" s="107"/>
      <c r="SQW38" s="107"/>
      <c r="SQX38" s="107"/>
      <c r="SQY38" s="107"/>
      <c r="SQZ38" s="107"/>
      <c r="SRA38" s="107"/>
      <c r="SRB38" s="107"/>
      <c r="SRC38" s="107"/>
      <c r="SRD38" s="107"/>
      <c r="SRE38" s="107"/>
      <c r="SRF38" s="107"/>
      <c r="SRG38" s="107"/>
      <c r="SRH38" s="107"/>
      <c r="SRI38" s="107"/>
      <c r="SRJ38" s="107"/>
      <c r="SRK38" s="107"/>
      <c r="SRL38" s="107"/>
      <c r="SRM38" s="107"/>
      <c r="SRN38" s="107"/>
      <c r="SRO38" s="107"/>
      <c r="SRP38" s="107"/>
      <c r="SRQ38" s="107"/>
      <c r="SRR38" s="107"/>
      <c r="SRS38" s="107"/>
      <c r="SRT38" s="107"/>
      <c r="SRU38" s="107"/>
      <c r="SRV38" s="107"/>
      <c r="SRW38" s="107"/>
      <c r="SRX38" s="107"/>
      <c r="SRY38" s="107"/>
      <c r="SRZ38" s="107"/>
      <c r="SSA38" s="107"/>
      <c r="SSB38" s="107"/>
      <c r="SSC38" s="107"/>
      <c r="SSD38" s="107"/>
      <c r="SSE38" s="107"/>
      <c r="SSF38" s="107"/>
      <c r="SSG38" s="107"/>
      <c r="SSH38" s="107"/>
      <c r="SSI38" s="107"/>
      <c r="SSJ38" s="107"/>
      <c r="SSK38" s="107"/>
      <c r="SSL38" s="107"/>
      <c r="SSM38" s="107"/>
      <c r="SSN38" s="107"/>
      <c r="SSO38" s="107"/>
      <c r="SSP38" s="107"/>
      <c r="SSQ38" s="107"/>
      <c r="SSR38" s="107"/>
      <c r="SSS38" s="107"/>
      <c r="SST38" s="107"/>
      <c r="SSU38" s="107"/>
      <c r="SSV38" s="107"/>
      <c r="SSW38" s="107"/>
      <c r="SSX38" s="107"/>
      <c r="SSY38" s="107"/>
      <c r="SSZ38" s="107"/>
      <c r="STA38" s="107"/>
      <c r="STB38" s="107"/>
      <c r="STC38" s="107"/>
      <c r="STD38" s="107"/>
      <c r="STE38" s="107"/>
      <c r="STF38" s="107"/>
      <c r="STG38" s="107"/>
      <c r="STH38" s="107"/>
      <c r="STI38" s="107"/>
      <c r="STJ38" s="107"/>
      <c r="STK38" s="107"/>
      <c r="STL38" s="107"/>
      <c r="STM38" s="107"/>
      <c r="STN38" s="107"/>
      <c r="STO38" s="107"/>
      <c r="STP38" s="107"/>
      <c r="STQ38" s="107"/>
      <c r="STR38" s="107"/>
      <c r="STS38" s="107"/>
      <c r="STT38" s="107"/>
      <c r="STU38" s="107"/>
      <c r="STV38" s="107"/>
      <c r="STW38" s="107"/>
      <c r="STX38" s="107"/>
      <c r="STY38" s="107"/>
      <c r="STZ38" s="107"/>
      <c r="SUA38" s="107"/>
      <c r="SUB38" s="107"/>
      <c r="SUC38" s="107"/>
      <c r="SUD38" s="107"/>
      <c r="SUE38" s="107"/>
      <c r="SUF38" s="107"/>
      <c r="SUG38" s="107"/>
      <c r="SUH38" s="107"/>
      <c r="SUI38" s="107"/>
      <c r="SUJ38" s="107"/>
      <c r="SUK38" s="107"/>
      <c r="SUL38" s="107"/>
      <c r="SUM38" s="107"/>
      <c r="SUN38" s="107"/>
      <c r="SUO38" s="107"/>
      <c r="SUP38" s="107"/>
      <c r="SUQ38" s="107"/>
      <c r="SUR38" s="107"/>
      <c r="SUS38" s="107"/>
      <c r="SUT38" s="107"/>
      <c r="SUU38" s="107"/>
      <c r="SUV38" s="107"/>
      <c r="SUW38" s="107"/>
      <c r="SUX38" s="107"/>
      <c r="SUY38" s="107"/>
      <c r="SUZ38" s="107"/>
      <c r="SVA38" s="107"/>
      <c r="SVB38" s="107"/>
      <c r="SVC38" s="107"/>
      <c r="SVD38" s="107"/>
      <c r="SVE38" s="107"/>
      <c r="SVF38" s="107"/>
      <c r="SVG38" s="107"/>
      <c r="SVH38" s="107"/>
      <c r="SVI38" s="107"/>
      <c r="SVJ38" s="107"/>
      <c r="SVK38" s="107"/>
      <c r="SVL38" s="107"/>
      <c r="SVM38" s="107"/>
      <c r="SVN38" s="107"/>
      <c r="SVO38" s="107"/>
      <c r="SVP38" s="107"/>
      <c r="SVQ38" s="107"/>
      <c r="SVR38" s="107"/>
      <c r="SVS38" s="107"/>
      <c r="SVT38" s="107"/>
      <c r="SVU38" s="107"/>
      <c r="SVV38" s="107"/>
      <c r="SVW38" s="107"/>
      <c r="SVX38" s="107"/>
      <c r="SVY38" s="107"/>
      <c r="SVZ38" s="107"/>
      <c r="SWA38" s="107"/>
      <c r="SWB38" s="107"/>
      <c r="SWC38" s="107"/>
      <c r="SWD38" s="107"/>
      <c r="SWE38" s="107"/>
      <c r="SWF38" s="107"/>
      <c r="SWG38" s="107"/>
      <c r="SWH38" s="107"/>
      <c r="SWI38" s="107"/>
      <c r="SWJ38" s="107"/>
      <c r="SWK38" s="107"/>
      <c r="SWL38" s="107"/>
      <c r="SWM38" s="107"/>
      <c r="SWN38" s="107"/>
      <c r="SWO38" s="107"/>
      <c r="SWP38" s="107"/>
      <c r="SWQ38" s="107"/>
      <c r="SWR38" s="107"/>
      <c r="SWS38" s="107"/>
      <c r="SWT38" s="107"/>
      <c r="SWU38" s="107"/>
      <c r="SWV38" s="107"/>
      <c r="SWW38" s="107"/>
      <c r="SWX38" s="107"/>
      <c r="SWY38" s="107"/>
      <c r="SWZ38" s="107"/>
      <c r="SXA38" s="107"/>
      <c r="SXB38" s="107"/>
      <c r="SXC38" s="107"/>
      <c r="SXD38" s="107"/>
      <c r="SXE38" s="107"/>
      <c r="SXF38" s="107"/>
      <c r="SXG38" s="107"/>
      <c r="SXH38" s="107"/>
      <c r="SXI38" s="107"/>
      <c r="SXJ38" s="107"/>
      <c r="SXK38" s="107"/>
      <c r="SXL38" s="107"/>
      <c r="SXM38" s="107"/>
      <c r="SXN38" s="107"/>
      <c r="SXO38" s="107"/>
      <c r="SXP38" s="107"/>
      <c r="SXQ38" s="107"/>
      <c r="SXR38" s="107"/>
      <c r="SXS38" s="107"/>
      <c r="SXT38" s="107"/>
      <c r="SXU38" s="107"/>
      <c r="SXV38" s="107"/>
      <c r="SXW38" s="107"/>
      <c r="SXX38" s="107"/>
      <c r="SXY38" s="107"/>
      <c r="SXZ38" s="107"/>
      <c r="SYA38" s="107"/>
      <c r="SYB38" s="107"/>
      <c r="SYC38" s="107"/>
      <c r="SYD38" s="107"/>
      <c r="SYE38" s="107"/>
      <c r="SYF38" s="107"/>
      <c r="SYG38" s="107"/>
      <c r="SYH38" s="107"/>
      <c r="SYI38" s="107"/>
      <c r="SYJ38" s="107"/>
      <c r="SYK38" s="107"/>
      <c r="SYL38" s="107"/>
      <c r="SYM38" s="107"/>
      <c r="SYN38" s="107"/>
      <c r="SYO38" s="107"/>
      <c r="SYP38" s="107"/>
      <c r="SYQ38" s="107"/>
      <c r="SYR38" s="107"/>
      <c r="SYS38" s="107"/>
      <c r="SYT38" s="107"/>
      <c r="SYU38" s="107"/>
      <c r="SYV38" s="107"/>
      <c r="SYW38" s="107"/>
      <c r="SYX38" s="107"/>
      <c r="SYY38" s="107"/>
      <c r="SYZ38" s="107"/>
      <c r="SZA38" s="107"/>
      <c r="SZB38" s="107"/>
      <c r="SZC38" s="107"/>
      <c r="SZD38" s="107"/>
      <c r="SZE38" s="107"/>
      <c r="SZF38" s="107"/>
      <c r="SZG38" s="107"/>
      <c r="SZH38" s="107"/>
      <c r="SZI38" s="107"/>
      <c r="SZJ38" s="107"/>
      <c r="SZK38" s="107"/>
      <c r="SZL38" s="107"/>
      <c r="SZM38" s="107"/>
      <c r="SZN38" s="107"/>
      <c r="SZO38" s="107"/>
      <c r="SZP38" s="107"/>
      <c r="SZQ38" s="107"/>
      <c r="SZR38" s="107"/>
      <c r="SZS38" s="107"/>
      <c r="SZT38" s="107"/>
      <c r="SZU38" s="107"/>
      <c r="SZV38" s="107"/>
      <c r="SZW38" s="107"/>
      <c r="SZX38" s="107"/>
      <c r="SZY38" s="107"/>
      <c r="SZZ38" s="107"/>
      <c r="TAA38" s="107"/>
      <c r="TAB38" s="107"/>
      <c r="TAC38" s="107"/>
      <c r="TAD38" s="107"/>
      <c r="TAE38" s="107"/>
      <c r="TAF38" s="107"/>
      <c r="TAG38" s="107"/>
      <c r="TAH38" s="107"/>
      <c r="TAI38" s="107"/>
      <c r="TAJ38" s="107"/>
      <c r="TAK38" s="107"/>
      <c r="TAL38" s="107"/>
      <c r="TAM38" s="107"/>
      <c r="TAN38" s="107"/>
      <c r="TAO38" s="107"/>
      <c r="TAP38" s="107"/>
      <c r="TAQ38" s="107"/>
      <c r="TAR38" s="107"/>
      <c r="TAS38" s="107"/>
      <c r="TAT38" s="107"/>
      <c r="TAU38" s="107"/>
      <c r="TAV38" s="107"/>
      <c r="TAW38" s="107"/>
      <c r="TAX38" s="107"/>
      <c r="TAY38" s="107"/>
      <c r="TAZ38" s="107"/>
      <c r="TBA38" s="107"/>
      <c r="TBB38" s="107"/>
      <c r="TBC38" s="107"/>
      <c r="TBD38" s="107"/>
      <c r="TBE38" s="107"/>
      <c r="TBF38" s="107"/>
      <c r="TBG38" s="107"/>
      <c r="TBH38" s="107"/>
      <c r="TBI38" s="107"/>
      <c r="TBJ38" s="107"/>
      <c r="TBK38" s="107"/>
      <c r="TBL38" s="107"/>
      <c r="TBM38" s="107"/>
      <c r="TBN38" s="107"/>
      <c r="TBO38" s="107"/>
      <c r="TBP38" s="107"/>
      <c r="TBQ38" s="107"/>
      <c r="TBR38" s="107"/>
      <c r="TBS38" s="107"/>
      <c r="TBT38" s="107"/>
      <c r="TBU38" s="107"/>
      <c r="TBV38" s="107"/>
      <c r="TBW38" s="107"/>
      <c r="TBX38" s="107"/>
      <c r="TBY38" s="107"/>
      <c r="TBZ38" s="107"/>
      <c r="TCA38" s="107"/>
      <c r="TCB38" s="107"/>
      <c r="TCC38" s="107"/>
      <c r="TCD38" s="107"/>
      <c r="TCE38" s="107"/>
      <c r="TCF38" s="107"/>
      <c r="TCG38" s="107"/>
      <c r="TCH38" s="107"/>
      <c r="TCI38" s="107"/>
      <c r="TCJ38" s="107"/>
      <c r="TCK38" s="107"/>
      <c r="TCL38" s="107"/>
      <c r="TCM38" s="107"/>
      <c r="TCN38" s="107"/>
      <c r="TCO38" s="107"/>
      <c r="TCP38" s="107"/>
      <c r="TCQ38" s="107"/>
      <c r="TCR38" s="107"/>
      <c r="TCS38" s="107"/>
      <c r="TCT38" s="107"/>
      <c r="TCU38" s="107"/>
      <c r="TCV38" s="107"/>
      <c r="TCW38" s="107"/>
      <c r="TCX38" s="107"/>
      <c r="TCY38" s="107"/>
      <c r="TCZ38" s="107"/>
      <c r="TDA38" s="107"/>
      <c r="TDB38" s="107"/>
      <c r="TDC38" s="107"/>
      <c r="TDD38" s="107"/>
      <c r="TDE38" s="107"/>
      <c r="TDF38" s="107"/>
      <c r="TDG38" s="107"/>
      <c r="TDH38" s="107"/>
      <c r="TDI38" s="107"/>
      <c r="TDJ38" s="107"/>
      <c r="TDK38" s="107"/>
      <c r="TDL38" s="107"/>
      <c r="TDM38" s="107"/>
      <c r="TDN38" s="107"/>
      <c r="TDO38" s="107"/>
      <c r="TDP38" s="107"/>
      <c r="TDQ38" s="107"/>
      <c r="TDR38" s="107"/>
      <c r="TDS38" s="107"/>
      <c r="TDT38" s="107"/>
      <c r="TDU38" s="107"/>
      <c r="TDV38" s="107"/>
      <c r="TDW38" s="107"/>
      <c r="TDX38" s="107"/>
      <c r="TDY38" s="107"/>
      <c r="TDZ38" s="107"/>
      <c r="TEA38" s="107"/>
      <c r="TEB38" s="107"/>
      <c r="TEC38" s="107"/>
      <c r="TED38" s="107"/>
      <c r="TEE38" s="107"/>
      <c r="TEF38" s="107"/>
      <c r="TEG38" s="107"/>
      <c r="TEH38" s="107"/>
      <c r="TEI38" s="107"/>
      <c r="TEJ38" s="107"/>
      <c r="TEK38" s="107"/>
      <c r="TEL38" s="107"/>
      <c r="TEM38" s="107"/>
      <c r="TEN38" s="107"/>
      <c r="TEO38" s="107"/>
      <c r="TEP38" s="107"/>
      <c r="TEQ38" s="107"/>
      <c r="TER38" s="107"/>
      <c r="TES38" s="107"/>
      <c r="TET38" s="107"/>
      <c r="TEU38" s="107"/>
      <c r="TEV38" s="107"/>
      <c r="TEW38" s="107"/>
      <c r="TEX38" s="107"/>
      <c r="TEY38" s="107"/>
      <c r="TEZ38" s="107"/>
      <c r="TFA38" s="107"/>
      <c r="TFB38" s="107"/>
      <c r="TFC38" s="107"/>
      <c r="TFD38" s="107"/>
      <c r="TFE38" s="107"/>
      <c r="TFF38" s="107"/>
      <c r="TFG38" s="107"/>
      <c r="TFH38" s="107"/>
      <c r="TFI38" s="107"/>
      <c r="TFJ38" s="107"/>
      <c r="TFK38" s="107"/>
      <c r="TFL38" s="107"/>
      <c r="TFM38" s="107"/>
      <c r="TFN38" s="107"/>
      <c r="TFO38" s="107"/>
      <c r="TFP38" s="107"/>
      <c r="TFQ38" s="107"/>
      <c r="TFR38" s="107"/>
      <c r="TFS38" s="107"/>
      <c r="TFT38" s="107"/>
      <c r="TFU38" s="107"/>
      <c r="TFV38" s="107"/>
      <c r="TFW38" s="107"/>
      <c r="TFX38" s="107"/>
      <c r="TFY38" s="107"/>
      <c r="TFZ38" s="107"/>
      <c r="TGA38" s="107"/>
      <c r="TGB38" s="107"/>
      <c r="TGC38" s="107"/>
      <c r="TGD38" s="107"/>
      <c r="TGE38" s="107"/>
      <c r="TGF38" s="107"/>
      <c r="TGG38" s="107"/>
      <c r="TGH38" s="107"/>
      <c r="TGI38" s="107"/>
      <c r="TGJ38" s="107"/>
      <c r="TGK38" s="107"/>
      <c r="TGL38" s="107"/>
      <c r="TGM38" s="107"/>
      <c r="TGN38" s="107"/>
      <c r="TGO38" s="107"/>
      <c r="TGP38" s="107"/>
      <c r="TGQ38" s="107"/>
      <c r="TGR38" s="107"/>
      <c r="TGS38" s="107"/>
      <c r="TGT38" s="107"/>
      <c r="TGU38" s="107"/>
      <c r="TGV38" s="107"/>
      <c r="TGW38" s="107"/>
      <c r="TGX38" s="107"/>
      <c r="TGY38" s="107"/>
      <c r="TGZ38" s="107"/>
      <c r="THA38" s="107"/>
      <c r="THB38" s="107"/>
      <c r="THC38" s="107"/>
      <c r="THD38" s="107"/>
      <c r="THE38" s="107"/>
      <c r="THF38" s="107"/>
      <c r="THG38" s="107"/>
      <c r="THH38" s="107"/>
      <c r="THI38" s="107"/>
      <c r="THJ38" s="107"/>
      <c r="THK38" s="107"/>
      <c r="THL38" s="107"/>
      <c r="THM38" s="107"/>
      <c r="THN38" s="107"/>
      <c r="THO38" s="107"/>
      <c r="THP38" s="107"/>
      <c r="THQ38" s="107"/>
      <c r="THR38" s="107"/>
      <c r="THS38" s="107"/>
      <c r="THT38" s="107"/>
      <c r="THU38" s="107"/>
      <c r="THV38" s="107"/>
      <c r="THW38" s="107"/>
      <c r="THX38" s="107"/>
      <c r="THY38" s="107"/>
      <c r="THZ38" s="107"/>
      <c r="TIA38" s="107"/>
      <c r="TIB38" s="107"/>
      <c r="TIC38" s="107"/>
      <c r="TID38" s="107"/>
      <c r="TIE38" s="107"/>
      <c r="TIF38" s="107"/>
      <c r="TIG38" s="107"/>
      <c r="TIH38" s="107"/>
      <c r="TII38" s="107"/>
      <c r="TIJ38" s="107"/>
      <c r="TIK38" s="107"/>
      <c r="TIL38" s="107"/>
      <c r="TIM38" s="107"/>
      <c r="TIN38" s="107"/>
      <c r="TIO38" s="107"/>
      <c r="TIP38" s="107"/>
      <c r="TIQ38" s="107"/>
      <c r="TIR38" s="107"/>
      <c r="TIS38" s="107"/>
      <c r="TIT38" s="107"/>
      <c r="TIU38" s="107"/>
      <c r="TIV38" s="107"/>
      <c r="TIW38" s="107"/>
      <c r="TIX38" s="107"/>
      <c r="TIY38" s="107"/>
      <c r="TIZ38" s="107"/>
      <c r="TJA38" s="107"/>
      <c r="TJB38" s="107"/>
      <c r="TJC38" s="107"/>
      <c r="TJD38" s="107"/>
      <c r="TJE38" s="107"/>
      <c r="TJF38" s="107"/>
      <c r="TJG38" s="107"/>
      <c r="TJH38" s="107"/>
      <c r="TJI38" s="107"/>
      <c r="TJJ38" s="107"/>
      <c r="TJK38" s="107"/>
      <c r="TJL38" s="107"/>
      <c r="TJM38" s="107"/>
      <c r="TJN38" s="107"/>
      <c r="TJO38" s="107"/>
      <c r="TJP38" s="107"/>
      <c r="TJQ38" s="107"/>
      <c r="TJR38" s="107"/>
      <c r="TJS38" s="107"/>
      <c r="TJT38" s="107"/>
      <c r="TJU38" s="107"/>
      <c r="TJV38" s="107"/>
      <c r="TJW38" s="107"/>
      <c r="TJX38" s="107"/>
      <c r="TJY38" s="107"/>
      <c r="TJZ38" s="107"/>
      <c r="TKA38" s="107"/>
      <c r="TKB38" s="107"/>
      <c r="TKC38" s="107"/>
      <c r="TKD38" s="107"/>
      <c r="TKE38" s="107"/>
      <c r="TKF38" s="107"/>
      <c r="TKG38" s="107"/>
      <c r="TKH38" s="107"/>
      <c r="TKI38" s="107"/>
      <c r="TKJ38" s="107"/>
      <c r="TKK38" s="107"/>
      <c r="TKL38" s="107"/>
      <c r="TKM38" s="107"/>
      <c r="TKN38" s="107"/>
      <c r="TKO38" s="107"/>
      <c r="TKP38" s="107"/>
      <c r="TKQ38" s="107"/>
      <c r="TKR38" s="107"/>
      <c r="TKS38" s="107"/>
      <c r="TKT38" s="107"/>
      <c r="TKU38" s="107"/>
      <c r="TKV38" s="107"/>
      <c r="TKW38" s="107"/>
      <c r="TKX38" s="107"/>
      <c r="TKY38" s="107"/>
      <c r="TKZ38" s="107"/>
      <c r="TLA38" s="107"/>
      <c r="TLB38" s="107"/>
      <c r="TLC38" s="107"/>
      <c r="TLD38" s="107"/>
      <c r="TLE38" s="107"/>
      <c r="TLF38" s="107"/>
      <c r="TLG38" s="107"/>
      <c r="TLH38" s="107"/>
      <c r="TLI38" s="107"/>
      <c r="TLJ38" s="107"/>
      <c r="TLK38" s="107"/>
      <c r="TLL38" s="107"/>
      <c r="TLM38" s="107"/>
      <c r="TLN38" s="107"/>
      <c r="TLO38" s="107"/>
      <c r="TLP38" s="107"/>
      <c r="TLQ38" s="107"/>
      <c r="TLR38" s="107"/>
      <c r="TLS38" s="107"/>
      <c r="TLT38" s="107"/>
      <c r="TLU38" s="107"/>
      <c r="TLV38" s="107"/>
      <c r="TLW38" s="107"/>
      <c r="TLX38" s="107"/>
      <c r="TLY38" s="107"/>
      <c r="TLZ38" s="107"/>
      <c r="TMA38" s="107"/>
      <c r="TMB38" s="107"/>
      <c r="TMC38" s="107"/>
      <c r="TMD38" s="107"/>
      <c r="TME38" s="107"/>
      <c r="TMF38" s="107"/>
      <c r="TMG38" s="107"/>
      <c r="TMH38" s="107"/>
      <c r="TMI38" s="107"/>
      <c r="TMJ38" s="107"/>
      <c r="TMK38" s="107"/>
      <c r="TML38" s="107"/>
      <c r="TMM38" s="107"/>
      <c r="TMN38" s="107"/>
      <c r="TMO38" s="107"/>
      <c r="TMP38" s="107"/>
      <c r="TMQ38" s="107"/>
      <c r="TMR38" s="107"/>
      <c r="TMS38" s="107"/>
      <c r="TMT38" s="107"/>
      <c r="TMU38" s="107"/>
      <c r="TMV38" s="107"/>
      <c r="TMW38" s="107"/>
      <c r="TMX38" s="107"/>
      <c r="TMY38" s="107"/>
      <c r="TMZ38" s="107"/>
      <c r="TNA38" s="107"/>
      <c r="TNB38" s="107"/>
      <c r="TNC38" s="107"/>
      <c r="TND38" s="107"/>
      <c r="TNE38" s="107"/>
      <c r="TNF38" s="107"/>
      <c r="TNG38" s="107"/>
      <c r="TNH38" s="107"/>
      <c r="TNI38" s="107"/>
      <c r="TNJ38" s="107"/>
      <c r="TNK38" s="107"/>
      <c r="TNL38" s="107"/>
      <c r="TNM38" s="107"/>
      <c r="TNN38" s="107"/>
      <c r="TNO38" s="107"/>
      <c r="TNP38" s="107"/>
      <c r="TNQ38" s="107"/>
      <c r="TNR38" s="107"/>
      <c r="TNS38" s="107"/>
      <c r="TNT38" s="107"/>
      <c r="TNU38" s="107"/>
      <c r="TNV38" s="107"/>
      <c r="TNW38" s="107"/>
      <c r="TNX38" s="107"/>
      <c r="TNY38" s="107"/>
      <c r="TNZ38" s="107"/>
      <c r="TOA38" s="107"/>
      <c r="TOB38" s="107"/>
      <c r="TOC38" s="107"/>
      <c r="TOD38" s="107"/>
      <c r="TOE38" s="107"/>
      <c r="TOF38" s="107"/>
      <c r="TOG38" s="107"/>
      <c r="TOH38" s="107"/>
      <c r="TOI38" s="107"/>
      <c r="TOJ38" s="107"/>
      <c r="TOK38" s="107"/>
      <c r="TOL38" s="107"/>
      <c r="TOM38" s="107"/>
      <c r="TON38" s="107"/>
      <c r="TOO38" s="107"/>
      <c r="TOP38" s="107"/>
      <c r="TOQ38" s="107"/>
      <c r="TOR38" s="107"/>
      <c r="TOS38" s="107"/>
      <c r="TOT38" s="107"/>
      <c r="TOU38" s="107"/>
      <c r="TOV38" s="107"/>
      <c r="TOW38" s="107"/>
      <c r="TOX38" s="107"/>
      <c r="TOY38" s="107"/>
      <c r="TOZ38" s="107"/>
      <c r="TPA38" s="107"/>
      <c r="TPB38" s="107"/>
      <c r="TPC38" s="107"/>
      <c r="TPD38" s="107"/>
      <c r="TPE38" s="107"/>
      <c r="TPF38" s="107"/>
      <c r="TPG38" s="107"/>
      <c r="TPH38" s="107"/>
      <c r="TPI38" s="107"/>
      <c r="TPJ38" s="107"/>
      <c r="TPK38" s="107"/>
      <c r="TPL38" s="107"/>
      <c r="TPM38" s="107"/>
      <c r="TPN38" s="107"/>
      <c r="TPO38" s="107"/>
      <c r="TPP38" s="107"/>
      <c r="TPQ38" s="107"/>
      <c r="TPR38" s="107"/>
      <c r="TPS38" s="107"/>
      <c r="TPT38" s="107"/>
      <c r="TPU38" s="107"/>
      <c r="TPV38" s="107"/>
      <c r="TPW38" s="107"/>
      <c r="TPX38" s="107"/>
      <c r="TPY38" s="107"/>
      <c r="TPZ38" s="107"/>
      <c r="TQA38" s="107"/>
      <c r="TQB38" s="107"/>
      <c r="TQC38" s="107"/>
      <c r="TQD38" s="107"/>
      <c r="TQE38" s="107"/>
      <c r="TQF38" s="107"/>
      <c r="TQG38" s="107"/>
      <c r="TQH38" s="107"/>
      <c r="TQI38" s="107"/>
      <c r="TQJ38" s="107"/>
      <c r="TQK38" s="107"/>
      <c r="TQL38" s="107"/>
      <c r="TQM38" s="107"/>
      <c r="TQN38" s="107"/>
      <c r="TQO38" s="107"/>
      <c r="TQP38" s="107"/>
      <c r="TQQ38" s="107"/>
      <c r="TQR38" s="107"/>
      <c r="TQS38" s="107"/>
      <c r="TQT38" s="107"/>
      <c r="TQU38" s="107"/>
      <c r="TQV38" s="107"/>
      <c r="TQW38" s="107"/>
      <c r="TQX38" s="107"/>
      <c r="TQY38" s="107"/>
      <c r="TQZ38" s="107"/>
      <c r="TRA38" s="107"/>
      <c r="TRB38" s="107"/>
      <c r="TRC38" s="107"/>
      <c r="TRD38" s="107"/>
      <c r="TRE38" s="107"/>
      <c r="TRF38" s="107"/>
      <c r="TRG38" s="107"/>
      <c r="TRH38" s="107"/>
      <c r="TRI38" s="107"/>
      <c r="TRJ38" s="107"/>
      <c r="TRK38" s="107"/>
      <c r="TRL38" s="107"/>
      <c r="TRM38" s="107"/>
      <c r="TRN38" s="107"/>
      <c r="TRO38" s="107"/>
      <c r="TRP38" s="107"/>
      <c r="TRQ38" s="107"/>
      <c r="TRR38" s="107"/>
      <c r="TRS38" s="107"/>
      <c r="TRT38" s="107"/>
      <c r="TRU38" s="107"/>
      <c r="TRV38" s="107"/>
      <c r="TRW38" s="107"/>
      <c r="TRX38" s="107"/>
      <c r="TRY38" s="107"/>
      <c r="TRZ38" s="107"/>
      <c r="TSA38" s="107"/>
      <c r="TSB38" s="107"/>
      <c r="TSC38" s="107"/>
      <c r="TSD38" s="107"/>
      <c r="TSE38" s="107"/>
      <c r="TSF38" s="107"/>
      <c r="TSG38" s="107"/>
      <c r="TSH38" s="107"/>
      <c r="TSI38" s="107"/>
      <c r="TSJ38" s="107"/>
      <c r="TSK38" s="107"/>
      <c r="TSL38" s="107"/>
      <c r="TSM38" s="107"/>
      <c r="TSN38" s="107"/>
      <c r="TSO38" s="107"/>
      <c r="TSP38" s="107"/>
      <c r="TSQ38" s="107"/>
      <c r="TSR38" s="107"/>
      <c r="TSS38" s="107"/>
      <c r="TST38" s="107"/>
      <c r="TSU38" s="107"/>
      <c r="TSV38" s="107"/>
      <c r="TSW38" s="107"/>
      <c r="TSX38" s="107"/>
      <c r="TSY38" s="107"/>
      <c r="TSZ38" s="107"/>
      <c r="TTA38" s="107"/>
      <c r="TTB38" s="107"/>
      <c r="TTC38" s="107"/>
      <c r="TTD38" s="107"/>
      <c r="TTE38" s="107"/>
      <c r="TTF38" s="107"/>
      <c r="TTG38" s="107"/>
      <c r="TTH38" s="107"/>
      <c r="TTI38" s="107"/>
      <c r="TTJ38" s="107"/>
      <c r="TTK38" s="107"/>
      <c r="TTL38" s="107"/>
      <c r="TTM38" s="107"/>
      <c r="TTN38" s="107"/>
      <c r="TTO38" s="107"/>
      <c r="TTP38" s="107"/>
      <c r="TTQ38" s="107"/>
      <c r="TTR38" s="107"/>
      <c r="TTS38" s="107"/>
      <c r="TTT38" s="107"/>
      <c r="TTU38" s="107"/>
      <c r="TTV38" s="107"/>
      <c r="TTW38" s="107"/>
      <c r="TTX38" s="107"/>
      <c r="TTY38" s="107"/>
      <c r="TTZ38" s="107"/>
      <c r="TUA38" s="107"/>
      <c r="TUB38" s="107"/>
      <c r="TUC38" s="107"/>
      <c r="TUD38" s="107"/>
      <c r="TUE38" s="107"/>
      <c r="TUF38" s="107"/>
      <c r="TUG38" s="107"/>
      <c r="TUH38" s="107"/>
      <c r="TUI38" s="107"/>
      <c r="TUJ38" s="107"/>
      <c r="TUK38" s="107"/>
      <c r="TUL38" s="107"/>
      <c r="TUM38" s="107"/>
      <c r="TUN38" s="107"/>
      <c r="TUO38" s="107"/>
      <c r="TUP38" s="107"/>
      <c r="TUQ38" s="107"/>
      <c r="TUR38" s="107"/>
      <c r="TUS38" s="107"/>
      <c r="TUT38" s="107"/>
      <c r="TUU38" s="107"/>
      <c r="TUV38" s="107"/>
      <c r="TUW38" s="107"/>
      <c r="TUX38" s="107"/>
      <c r="TUY38" s="107"/>
      <c r="TUZ38" s="107"/>
      <c r="TVA38" s="107"/>
      <c r="TVB38" s="107"/>
      <c r="TVC38" s="107"/>
      <c r="TVD38" s="107"/>
      <c r="TVE38" s="107"/>
      <c r="TVF38" s="107"/>
      <c r="TVG38" s="107"/>
      <c r="TVH38" s="107"/>
      <c r="TVI38" s="107"/>
      <c r="TVJ38" s="107"/>
      <c r="TVK38" s="107"/>
      <c r="TVL38" s="107"/>
      <c r="TVM38" s="107"/>
      <c r="TVN38" s="107"/>
      <c r="TVO38" s="107"/>
      <c r="TVP38" s="107"/>
      <c r="TVQ38" s="107"/>
      <c r="TVR38" s="107"/>
      <c r="TVS38" s="107"/>
      <c r="TVT38" s="107"/>
      <c r="TVU38" s="107"/>
      <c r="TVV38" s="107"/>
      <c r="TVW38" s="107"/>
      <c r="TVX38" s="107"/>
      <c r="TVY38" s="107"/>
      <c r="TVZ38" s="107"/>
      <c r="TWA38" s="107"/>
      <c r="TWB38" s="107"/>
      <c r="TWC38" s="107"/>
      <c r="TWD38" s="107"/>
      <c r="TWE38" s="107"/>
      <c r="TWF38" s="107"/>
      <c r="TWG38" s="107"/>
      <c r="TWH38" s="107"/>
      <c r="TWI38" s="107"/>
      <c r="TWJ38" s="107"/>
      <c r="TWK38" s="107"/>
      <c r="TWL38" s="107"/>
      <c r="TWM38" s="107"/>
      <c r="TWN38" s="107"/>
      <c r="TWO38" s="107"/>
      <c r="TWP38" s="107"/>
      <c r="TWQ38" s="107"/>
      <c r="TWR38" s="107"/>
      <c r="TWS38" s="107"/>
      <c r="TWT38" s="107"/>
      <c r="TWU38" s="107"/>
      <c r="TWV38" s="107"/>
      <c r="TWW38" s="107"/>
      <c r="TWX38" s="107"/>
      <c r="TWY38" s="107"/>
      <c r="TWZ38" s="107"/>
      <c r="TXA38" s="107"/>
      <c r="TXB38" s="107"/>
      <c r="TXC38" s="107"/>
      <c r="TXD38" s="107"/>
      <c r="TXE38" s="107"/>
      <c r="TXF38" s="107"/>
      <c r="TXG38" s="107"/>
      <c r="TXH38" s="107"/>
      <c r="TXI38" s="107"/>
      <c r="TXJ38" s="107"/>
      <c r="TXK38" s="107"/>
      <c r="TXL38" s="107"/>
      <c r="TXM38" s="107"/>
      <c r="TXN38" s="107"/>
      <c r="TXO38" s="107"/>
      <c r="TXP38" s="107"/>
      <c r="TXQ38" s="107"/>
      <c r="TXR38" s="107"/>
      <c r="TXS38" s="107"/>
      <c r="TXT38" s="107"/>
      <c r="TXU38" s="107"/>
      <c r="TXV38" s="107"/>
      <c r="TXW38" s="107"/>
      <c r="TXX38" s="107"/>
      <c r="TXY38" s="107"/>
      <c r="TXZ38" s="107"/>
      <c r="TYA38" s="107"/>
      <c r="TYB38" s="107"/>
      <c r="TYC38" s="107"/>
      <c r="TYD38" s="107"/>
      <c r="TYE38" s="107"/>
      <c r="TYF38" s="107"/>
      <c r="TYG38" s="107"/>
      <c r="TYH38" s="107"/>
      <c r="TYI38" s="107"/>
      <c r="TYJ38" s="107"/>
      <c r="TYK38" s="107"/>
      <c r="TYL38" s="107"/>
      <c r="TYM38" s="107"/>
      <c r="TYN38" s="107"/>
      <c r="TYO38" s="107"/>
      <c r="TYP38" s="107"/>
      <c r="TYQ38" s="107"/>
      <c r="TYR38" s="107"/>
      <c r="TYS38" s="107"/>
      <c r="TYT38" s="107"/>
      <c r="TYU38" s="107"/>
      <c r="TYV38" s="107"/>
      <c r="TYW38" s="107"/>
      <c r="TYX38" s="107"/>
      <c r="TYY38" s="107"/>
      <c r="TYZ38" s="107"/>
      <c r="TZA38" s="107"/>
      <c r="TZB38" s="107"/>
      <c r="TZC38" s="107"/>
      <c r="TZD38" s="107"/>
      <c r="TZE38" s="107"/>
      <c r="TZF38" s="107"/>
      <c r="TZG38" s="107"/>
      <c r="TZH38" s="107"/>
      <c r="TZI38" s="107"/>
      <c r="TZJ38" s="107"/>
      <c r="TZK38" s="107"/>
      <c r="TZL38" s="107"/>
      <c r="TZM38" s="107"/>
      <c r="TZN38" s="107"/>
      <c r="TZO38" s="107"/>
      <c r="TZP38" s="107"/>
      <c r="TZQ38" s="107"/>
      <c r="TZR38" s="107"/>
      <c r="TZS38" s="107"/>
      <c r="TZT38" s="107"/>
      <c r="TZU38" s="107"/>
      <c r="TZV38" s="107"/>
      <c r="TZW38" s="107"/>
      <c r="TZX38" s="107"/>
      <c r="TZY38" s="107"/>
      <c r="TZZ38" s="107"/>
      <c r="UAA38" s="107"/>
      <c r="UAB38" s="107"/>
      <c r="UAC38" s="107"/>
      <c r="UAD38" s="107"/>
      <c r="UAE38" s="107"/>
      <c r="UAF38" s="107"/>
      <c r="UAG38" s="107"/>
      <c r="UAH38" s="107"/>
      <c r="UAI38" s="107"/>
      <c r="UAJ38" s="107"/>
      <c r="UAK38" s="107"/>
      <c r="UAL38" s="107"/>
      <c r="UAM38" s="107"/>
      <c r="UAN38" s="107"/>
      <c r="UAO38" s="107"/>
      <c r="UAP38" s="107"/>
      <c r="UAQ38" s="107"/>
      <c r="UAR38" s="107"/>
      <c r="UAS38" s="107"/>
      <c r="UAT38" s="107"/>
      <c r="UAU38" s="107"/>
      <c r="UAV38" s="107"/>
      <c r="UAW38" s="107"/>
      <c r="UAX38" s="107"/>
      <c r="UAY38" s="107"/>
      <c r="UAZ38" s="107"/>
      <c r="UBA38" s="107"/>
      <c r="UBB38" s="107"/>
      <c r="UBC38" s="107"/>
      <c r="UBD38" s="107"/>
      <c r="UBE38" s="107"/>
      <c r="UBF38" s="107"/>
      <c r="UBG38" s="107"/>
      <c r="UBH38" s="107"/>
      <c r="UBI38" s="107"/>
      <c r="UBJ38" s="107"/>
      <c r="UBK38" s="107"/>
      <c r="UBL38" s="107"/>
      <c r="UBM38" s="107"/>
      <c r="UBN38" s="107"/>
      <c r="UBO38" s="107"/>
      <c r="UBP38" s="107"/>
      <c r="UBQ38" s="107"/>
      <c r="UBR38" s="107"/>
      <c r="UBS38" s="107"/>
      <c r="UBT38" s="107"/>
      <c r="UBU38" s="107"/>
      <c r="UBV38" s="107"/>
      <c r="UBW38" s="107"/>
      <c r="UBX38" s="107"/>
      <c r="UBY38" s="107"/>
      <c r="UBZ38" s="107"/>
      <c r="UCA38" s="107"/>
      <c r="UCB38" s="107"/>
      <c r="UCC38" s="107"/>
      <c r="UCD38" s="107"/>
      <c r="UCE38" s="107"/>
      <c r="UCF38" s="107"/>
      <c r="UCG38" s="107"/>
      <c r="UCH38" s="107"/>
      <c r="UCI38" s="107"/>
      <c r="UCJ38" s="107"/>
      <c r="UCK38" s="107"/>
      <c r="UCL38" s="107"/>
      <c r="UCM38" s="107"/>
      <c r="UCN38" s="107"/>
      <c r="UCO38" s="107"/>
      <c r="UCP38" s="107"/>
      <c r="UCQ38" s="107"/>
      <c r="UCR38" s="107"/>
      <c r="UCS38" s="107"/>
      <c r="UCT38" s="107"/>
      <c r="UCU38" s="107"/>
      <c r="UCV38" s="107"/>
      <c r="UCW38" s="107"/>
      <c r="UCX38" s="107"/>
      <c r="UCY38" s="107"/>
      <c r="UCZ38" s="107"/>
      <c r="UDA38" s="107"/>
      <c r="UDB38" s="107"/>
      <c r="UDC38" s="107"/>
      <c r="UDD38" s="107"/>
      <c r="UDE38" s="107"/>
      <c r="UDF38" s="107"/>
      <c r="UDG38" s="107"/>
      <c r="UDH38" s="107"/>
      <c r="UDI38" s="107"/>
      <c r="UDJ38" s="107"/>
      <c r="UDK38" s="107"/>
      <c r="UDL38" s="107"/>
      <c r="UDM38" s="107"/>
      <c r="UDN38" s="107"/>
      <c r="UDO38" s="107"/>
      <c r="UDP38" s="107"/>
      <c r="UDQ38" s="107"/>
      <c r="UDR38" s="107"/>
      <c r="UDS38" s="107"/>
      <c r="UDT38" s="107"/>
      <c r="UDU38" s="107"/>
      <c r="UDV38" s="107"/>
      <c r="UDW38" s="107"/>
      <c r="UDX38" s="107"/>
      <c r="UDY38" s="107"/>
      <c r="UDZ38" s="107"/>
      <c r="UEA38" s="107"/>
      <c r="UEB38" s="107"/>
      <c r="UEC38" s="107"/>
      <c r="UED38" s="107"/>
      <c r="UEE38" s="107"/>
      <c r="UEF38" s="107"/>
      <c r="UEG38" s="107"/>
      <c r="UEH38" s="107"/>
      <c r="UEI38" s="107"/>
      <c r="UEJ38" s="107"/>
      <c r="UEK38" s="107"/>
      <c r="UEL38" s="107"/>
      <c r="UEM38" s="107"/>
      <c r="UEN38" s="107"/>
      <c r="UEO38" s="107"/>
      <c r="UEP38" s="107"/>
      <c r="UEQ38" s="107"/>
      <c r="UER38" s="107"/>
      <c r="UES38" s="107"/>
      <c r="UET38" s="107"/>
      <c r="UEU38" s="107"/>
      <c r="UEV38" s="107"/>
      <c r="UEW38" s="107"/>
      <c r="UEX38" s="107"/>
      <c r="UEY38" s="107"/>
      <c r="UEZ38" s="107"/>
      <c r="UFA38" s="107"/>
      <c r="UFB38" s="107"/>
      <c r="UFC38" s="107"/>
      <c r="UFD38" s="107"/>
      <c r="UFE38" s="107"/>
      <c r="UFF38" s="107"/>
      <c r="UFG38" s="107"/>
      <c r="UFH38" s="107"/>
      <c r="UFI38" s="107"/>
      <c r="UFJ38" s="107"/>
      <c r="UFK38" s="107"/>
      <c r="UFL38" s="107"/>
      <c r="UFM38" s="107"/>
      <c r="UFN38" s="107"/>
      <c r="UFO38" s="107"/>
      <c r="UFP38" s="107"/>
      <c r="UFQ38" s="107"/>
      <c r="UFR38" s="107"/>
      <c r="UFS38" s="107"/>
      <c r="UFT38" s="107"/>
      <c r="UFU38" s="107"/>
      <c r="UFV38" s="107"/>
      <c r="UFW38" s="107"/>
      <c r="UFX38" s="107"/>
      <c r="UFY38" s="107"/>
      <c r="UFZ38" s="107"/>
      <c r="UGA38" s="107"/>
      <c r="UGB38" s="107"/>
      <c r="UGC38" s="107"/>
      <c r="UGD38" s="107"/>
      <c r="UGE38" s="107"/>
      <c r="UGF38" s="107"/>
      <c r="UGG38" s="107"/>
      <c r="UGH38" s="107"/>
      <c r="UGI38" s="107"/>
      <c r="UGJ38" s="107"/>
      <c r="UGK38" s="107"/>
      <c r="UGL38" s="107"/>
      <c r="UGM38" s="107"/>
      <c r="UGN38" s="107"/>
      <c r="UGO38" s="107"/>
      <c r="UGP38" s="107"/>
      <c r="UGQ38" s="107"/>
      <c r="UGR38" s="107"/>
      <c r="UGS38" s="107"/>
      <c r="UGT38" s="107"/>
      <c r="UGU38" s="107"/>
      <c r="UGV38" s="107"/>
      <c r="UGW38" s="107"/>
      <c r="UGX38" s="107"/>
      <c r="UGY38" s="107"/>
      <c r="UGZ38" s="107"/>
      <c r="UHA38" s="107"/>
      <c r="UHB38" s="107"/>
      <c r="UHC38" s="107"/>
      <c r="UHD38" s="107"/>
      <c r="UHE38" s="107"/>
      <c r="UHF38" s="107"/>
      <c r="UHG38" s="107"/>
      <c r="UHH38" s="107"/>
      <c r="UHI38" s="107"/>
      <c r="UHJ38" s="107"/>
      <c r="UHK38" s="107"/>
      <c r="UHL38" s="107"/>
      <c r="UHM38" s="107"/>
      <c r="UHN38" s="107"/>
      <c r="UHO38" s="107"/>
      <c r="UHP38" s="107"/>
      <c r="UHQ38" s="107"/>
      <c r="UHR38" s="107"/>
      <c r="UHS38" s="107"/>
      <c r="UHT38" s="107"/>
      <c r="UHU38" s="107"/>
      <c r="UHV38" s="107"/>
      <c r="UHW38" s="107"/>
      <c r="UHX38" s="107"/>
      <c r="UHY38" s="107"/>
      <c r="UHZ38" s="107"/>
      <c r="UIA38" s="107"/>
      <c r="UIB38" s="107"/>
      <c r="UIC38" s="107"/>
      <c r="UID38" s="107"/>
      <c r="UIE38" s="107"/>
      <c r="UIF38" s="107"/>
      <c r="UIG38" s="107"/>
      <c r="UIH38" s="107"/>
      <c r="UII38" s="107"/>
      <c r="UIJ38" s="107"/>
      <c r="UIK38" s="107"/>
      <c r="UIL38" s="107"/>
      <c r="UIM38" s="107"/>
      <c r="UIN38" s="107"/>
      <c r="UIO38" s="107"/>
      <c r="UIP38" s="107"/>
      <c r="UIQ38" s="107"/>
      <c r="UIR38" s="107"/>
      <c r="UIS38" s="107"/>
      <c r="UIT38" s="107"/>
      <c r="UIU38" s="107"/>
      <c r="UIV38" s="107"/>
      <c r="UIW38" s="107"/>
      <c r="UIX38" s="107"/>
      <c r="UIY38" s="107"/>
      <c r="UIZ38" s="107"/>
      <c r="UJA38" s="107"/>
      <c r="UJB38" s="107"/>
      <c r="UJC38" s="107"/>
      <c r="UJD38" s="107"/>
      <c r="UJE38" s="107"/>
      <c r="UJF38" s="107"/>
      <c r="UJG38" s="107"/>
      <c r="UJH38" s="107"/>
      <c r="UJI38" s="107"/>
      <c r="UJJ38" s="107"/>
      <c r="UJK38" s="107"/>
      <c r="UJL38" s="107"/>
      <c r="UJM38" s="107"/>
      <c r="UJN38" s="107"/>
      <c r="UJO38" s="107"/>
      <c r="UJP38" s="107"/>
      <c r="UJQ38" s="107"/>
      <c r="UJR38" s="107"/>
      <c r="UJS38" s="107"/>
      <c r="UJT38" s="107"/>
      <c r="UJU38" s="107"/>
      <c r="UJV38" s="107"/>
      <c r="UJW38" s="107"/>
      <c r="UJX38" s="107"/>
      <c r="UJY38" s="107"/>
      <c r="UJZ38" s="107"/>
      <c r="UKA38" s="107"/>
      <c r="UKB38" s="107"/>
      <c r="UKC38" s="107"/>
      <c r="UKD38" s="107"/>
      <c r="UKE38" s="107"/>
      <c r="UKF38" s="107"/>
      <c r="UKG38" s="107"/>
      <c r="UKH38" s="107"/>
      <c r="UKI38" s="107"/>
      <c r="UKJ38" s="107"/>
      <c r="UKK38" s="107"/>
      <c r="UKL38" s="107"/>
      <c r="UKM38" s="107"/>
      <c r="UKN38" s="107"/>
      <c r="UKO38" s="107"/>
      <c r="UKP38" s="107"/>
      <c r="UKQ38" s="107"/>
      <c r="UKR38" s="107"/>
      <c r="UKS38" s="107"/>
      <c r="UKT38" s="107"/>
      <c r="UKU38" s="107"/>
      <c r="UKV38" s="107"/>
      <c r="UKW38" s="107"/>
      <c r="UKX38" s="107"/>
      <c r="UKY38" s="107"/>
      <c r="UKZ38" s="107"/>
      <c r="ULA38" s="107"/>
      <c r="ULB38" s="107"/>
      <c r="ULC38" s="107"/>
      <c r="ULD38" s="107"/>
      <c r="ULE38" s="107"/>
      <c r="ULF38" s="107"/>
      <c r="ULG38" s="107"/>
      <c r="ULH38" s="107"/>
      <c r="ULI38" s="107"/>
      <c r="ULJ38" s="107"/>
      <c r="ULK38" s="107"/>
      <c r="ULL38" s="107"/>
      <c r="ULM38" s="107"/>
      <c r="ULN38" s="107"/>
      <c r="ULO38" s="107"/>
      <c r="ULP38" s="107"/>
      <c r="ULQ38" s="107"/>
      <c r="ULR38" s="107"/>
      <c r="ULS38" s="107"/>
      <c r="ULT38" s="107"/>
      <c r="ULU38" s="107"/>
      <c r="ULV38" s="107"/>
      <c r="ULW38" s="107"/>
      <c r="ULX38" s="107"/>
      <c r="ULY38" s="107"/>
      <c r="ULZ38" s="107"/>
      <c r="UMA38" s="107"/>
      <c r="UMB38" s="107"/>
      <c r="UMC38" s="107"/>
      <c r="UMD38" s="107"/>
      <c r="UME38" s="107"/>
      <c r="UMF38" s="107"/>
      <c r="UMG38" s="107"/>
      <c r="UMH38" s="107"/>
      <c r="UMI38" s="107"/>
      <c r="UMJ38" s="107"/>
      <c r="UMK38" s="107"/>
      <c r="UML38" s="107"/>
      <c r="UMM38" s="107"/>
      <c r="UMN38" s="107"/>
      <c r="UMO38" s="107"/>
      <c r="UMP38" s="107"/>
      <c r="UMQ38" s="107"/>
      <c r="UMR38" s="107"/>
      <c r="UMS38" s="107"/>
      <c r="UMT38" s="107"/>
      <c r="UMU38" s="107"/>
      <c r="UMV38" s="107"/>
      <c r="UMW38" s="107"/>
      <c r="UMX38" s="107"/>
      <c r="UMY38" s="107"/>
      <c r="UMZ38" s="107"/>
      <c r="UNA38" s="107"/>
      <c r="UNB38" s="107"/>
      <c r="UNC38" s="107"/>
      <c r="UND38" s="107"/>
      <c r="UNE38" s="107"/>
      <c r="UNF38" s="107"/>
      <c r="UNG38" s="107"/>
      <c r="UNH38" s="107"/>
      <c r="UNI38" s="107"/>
      <c r="UNJ38" s="107"/>
      <c r="UNK38" s="107"/>
      <c r="UNL38" s="107"/>
      <c r="UNM38" s="107"/>
      <c r="UNN38" s="107"/>
      <c r="UNO38" s="107"/>
      <c r="UNP38" s="107"/>
      <c r="UNQ38" s="107"/>
      <c r="UNR38" s="107"/>
      <c r="UNS38" s="107"/>
      <c r="UNT38" s="107"/>
      <c r="UNU38" s="107"/>
      <c r="UNV38" s="107"/>
      <c r="UNW38" s="107"/>
      <c r="UNX38" s="107"/>
      <c r="UNY38" s="107"/>
      <c r="UNZ38" s="107"/>
      <c r="UOA38" s="107"/>
      <c r="UOB38" s="107"/>
      <c r="UOC38" s="107"/>
      <c r="UOD38" s="107"/>
      <c r="UOE38" s="107"/>
      <c r="UOF38" s="107"/>
      <c r="UOG38" s="107"/>
      <c r="UOH38" s="107"/>
      <c r="UOI38" s="107"/>
      <c r="UOJ38" s="107"/>
      <c r="UOK38" s="107"/>
      <c r="UOL38" s="107"/>
      <c r="UOM38" s="107"/>
      <c r="UON38" s="107"/>
      <c r="UOO38" s="107"/>
      <c r="UOP38" s="107"/>
      <c r="UOQ38" s="107"/>
      <c r="UOR38" s="107"/>
      <c r="UOS38" s="107"/>
      <c r="UOT38" s="107"/>
      <c r="UOU38" s="107"/>
      <c r="UOV38" s="107"/>
      <c r="UOW38" s="107"/>
      <c r="UOX38" s="107"/>
      <c r="UOY38" s="107"/>
      <c r="UOZ38" s="107"/>
      <c r="UPA38" s="107"/>
      <c r="UPB38" s="107"/>
      <c r="UPC38" s="107"/>
      <c r="UPD38" s="107"/>
      <c r="UPE38" s="107"/>
      <c r="UPF38" s="107"/>
      <c r="UPG38" s="107"/>
      <c r="UPH38" s="107"/>
      <c r="UPI38" s="107"/>
      <c r="UPJ38" s="107"/>
      <c r="UPK38" s="107"/>
      <c r="UPL38" s="107"/>
      <c r="UPM38" s="107"/>
      <c r="UPN38" s="107"/>
      <c r="UPO38" s="107"/>
      <c r="UPP38" s="107"/>
      <c r="UPQ38" s="107"/>
      <c r="UPR38" s="107"/>
      <c r="UPS38" s="107"/>
      <c r="UPT38" s="107"/>
      <c r="UPU38" s="107"/>
      <c r="UPV38" s="107"/>
      <c r="UPW38" s="107"/>
      <c r="UPX38" s="107"/>
      <c r="UPY38" s="107"/>
      <c r="UPZ38" s="107"/>
      <c r="UQA38" s="107"/>
      <c r="UQB38" s="107"/>
      <c r="UQC38" s="107"/>
      <c r="UQD38" s="107"/>
      <c r="UQE38" s="107"/>
      <c r="UQF38" s="107"/>
      <c r="UQG38" s="107"/>
      <c r="UQH38" s="107"/>
      <c r="UQI38" s="107"/>
      <c r="UQJ38" s="107"/>
      <c r="UQK38" s="107"/>
      <c r="UQL38" s="107"/>
      <c r="UQM38" s="107"/>
      <c r="UQN38" s="107"/>
      <c r="UQO38" s="107"/>
      <c r="UQP38" s="107"/>
      <c r="UQQ38" s="107"/>
      <c r="UQR38" s="107"/>
      <c r="UQS38" s="107"/>
      <c r="UQT38" s="107"/>
      <c r="UQU38" s="107"/>
      <c r="UQV38" s="107"/>
      <c r="UQW38" s="107"/>
      <c r="UQX38" s="107"/>
      <c r="UQY38" s="107"/>
      <c r="UQZ38" s="107"/>
      <c r="URA38" s="107"/>
      <c r="URB38" s="107"/>
      <c r="URC38" s="107"/>
      <c r="URD38" s="107"/>
      <c r="URE38" s="107"/>
      <c r="URF38" s="107"/>
      <c r="URG38" s="107"/>
      <c r="URH38" s="107"/>
      <c r="URI38" s="107"/>
      <c r="URJ38" s="107"/>
      <c r="URK38" s="107"/>
      <c r="URL38" s="107"/>
      <c r="URM38" s="107"/>
      <c r="URN38" s="107"/>
      <c r="URO38" s="107"/>
      <c r="URP38" s="107"/>
      <c r="URQ38" s="107"/>
      <c r="URR38" s="107"/>
      <c r="URS38" s="107"/>
      <c r="URT38" s="107"/>
      <c r="URU38" s="107"/>
      <c r="URV38" s="107"/>
      <c r="URW38" s="107"/>
      <c r="URX38" s="107"/>
      <c r="URY38" s="107"/>
      <c r="URZ38" s="107"/>
      <c r="USA38" s="107"/>
      <c r="USB38" s="107"/>
      <c r="USC38" s="107"/>
      <c r="USD38" s="107"/>
      <c r="USE38" s="107"/>
      <c r="USF38" s="107"/>
      <c r="USG38" s="107"/>
      <c r="USH38" s="107"/>
      <c r="USI38" s="107"/>
      <c r="USJ38" s="107"/>
      <c r="USK38" s="107"/>
      <c r="USL38" s="107"/>
      <c r="USM38" s="107"/>
      <c r="USN38" s="107"/>
      <c r="USO38" s="107"/>
      <c r="USP38" s="107"/>
      <c r="USQ38" s="107"/>
      <c r="USR38" s="107"/>
      <c r="USS38" s="107"/>
      <c r="UST38" s="107"/>
      <c r="USU38" s="107"/>
      <c r="USV38" s="107"/>
      <c r="USW38" s="107"/>
      <c r="USX38" s="107"/>
      <c r="USY38" s="107"/>
      <c r="USZ38" s="107"/>
      <c r="UTA38" s="107"/>
      <c r="UTB38" s="107"/>
      <c r="UTC38" s="107"/>
      <c r="UTD38" s="107"/>
      <c r="UTE38" s="107"/>
      <c r="UTF38" s="107"/>
      <c r="UTG38" s="107"/>
      <c r="UTH38" s="107"/>
      <c r="UTI38" s="107"/>
      <c r="UTJ38" s="107"/>
      <c r="UTK38" s="107"/>
      <c r="UTL38" s="107"/>
      <c r="UTM38" s="107"/>
      <c r="UTN38" s="107"/>
      <c r="UTO38" s="107"/>
      <c r="UTP38" s="107"/>
      <c r="UTQ38" s="107"/>
      <c r="UTR38" s="107"/>
      <c r="UTS38" s="107"/>
      <c r="UTT38" s="107"/>
      <c r="UTU38" s="107"/>
      <c r="UTV38" s="107"/>
      <c r="UTW38" s="107"/>
      <c r="UTX38" s="107"/>
      <c r="UTY38" s="107"/>
      <c r="UTZ38" s="107"/>
      <c r="UUA38" s="107"/>
      <c r="UUB38" s="107"/>
      <c r="UUC38" s="107"/>
      <c r="UUD38" s="107"/>
      <c r="UUE38" s="107"/>
      <c r="UUF38" s="107"/>
      <c r="UUG38" s="107"/>
      <c r="UUH38" s="107"/>
      <c r="UUI38" s="107"/>
      <c r="UUJ38" s="107"/>
      <c r="UUK38" s="107"/>
      <c r="UUL38" s="107"/>
      <c r="UUM38" s="107"/>
      <c r="UUN38" s="107"/>
      <c r="UUO38" s="107"/>
      <c r="UUP38" s="107"/>
      <c r="UUQ38" s="107"/>
      <c r="UUR38" s="107"/>
      <c r="UUS38" s="107"/>
      <c r="UUT38" s="107"/>
      <c r="UUU38" s="107"/>
      <c r="UUV38" s="107"/>
      <c r="UUW38" s="107"/>
      <c r="UUX38" s="107"/>
      <c r="UUY38" s="107"/>
      <c r="UUZ38" s="107"/>
      <c r="UVA38" s="107"/>
      <c r="UVB38" s="107"/>
      <c r="UVC38" s="107"/>
      <c r="UVD38" s="107"/>
      <c r="UVE38" s="107"/>
      <c r="UVF38" s="107"/>
      <c r="UVG38" s="107"/>
      <c r="UVH38" s="107"/>
      <c r="UVI38" s="107"/>
      <c r="UVJ38" s="107"/>
      <c r="UVK38" s="107"/>
      <c r="UVL38" s="107"/>
      <c r="UVM38" s="107"/>
      <c r="UVN38" s="107"/>
      <c r="UVO38" s="107"/>
      <c r="UVP38" s="107"/>
      <c r="UVQ38" s="107"/>
      <c r="UVR38" s="107"/>
      <c r="UVS38" s="107"/>
      <c r="UVT38" s="107"/>
      <c r="UVU38" s="107"/>
      <c r="UVV38" s="107"/>
      <c r="UVW38" s="107"/>
      <c r="UVX38" s="107"/>
      <c r="UVY38" s="107"/>
      <c r="UVZ38" s="107"/>
      <c r="UWA38" s="107"/>
      <c r="UWB38" s="107"/>
      <c r="UWC38" s="107"/>
      <c r="UWD38" s="107"/>
      <c r="UWE38" s="107"/>
      <c r="UWF38" s="107"/>
      <c r="UWG38" s="107"/>
      <c r="UWH38" s="107"/>
      <c r="UWI38" s="107"/>
      <c r="UWJ38" s="107"/>
      <c r="UWK38" s="107"/>
      <c r="UWL38" s="107"/>
      <c r="UWM38" s="107"/>
      <c r="UWN38" s="107"/>
      <c r="UWO38" s="107"/>
      <c r="UWP38" s="107"/>
      <c r="UWQ38" s="107"/>
      <c r="UWR38" s="107"/>
      <c r="UWS38" s="107"/>
      <c r="UWT38" s="107"/>
      <c r="UWU38" s="107"/>
      <c r="UWV38" s="107"/>
      <c r="UWW38" s="107"/>
      <c r="UWX38" s="107"/>
      <c r="UWY38" s="107"/>
      <c r="UWZ38" s="107"/>
      <c r="UXA38" s="107"/>
      <c r="UXB38" s="107"/>
      <c r="UXC38" s="107"/>
      <c r="UXD38" s="107"/>
      <c r="UXE38" s="107"/>
      <c r="UXF38" s="107"/>
      <c r="UXG38" s="107"/>
      <c r="UXH38" s="107"/>
      <c r="UXI38" s="107"/>
      <c r="UXJ38" s="107"/>
      <c r="UXK38" s="107"/>
      <c r="UXL38" s="107"/>
      <c r="UXM38" s="107"/>
      <c r="UXN38" s="107"/>
      <c r="UXO38" s="107"/>
      <c r="UXP38" s="107"/>
      <c r="UXQ38" s="107"/>
      <c r="UXR38" s="107"/>
      <c r="UXS38" s="107"/>
      <c r="UXT38" s="107"/>
      <c r="UXU38" s="107"/>
      <c r="UXV38" s="107"/>
      <c r="UXW38" s="107"/>
      <c r="UXX38" s="107"/>
      <c r="UXY38" s="107"/>
      <c r="UXZ38" s="107"/>
      <c r="UYA38" s="107"/>
      <c r="UYB38" s="107"/>
      <c r="UYC38" s="107"/>
      <c r="UYD38" s="107"/>
      <c r="UYE38" s="107"/>
      <c r="UYF38" s="107"/>
      <c r="UYG38" s="107"/>
      <c r="UYH38" s="107"/>
      <c r="UYI38" s="107"/>
      <c r="UYJ38" s="107"/>
      <c r="UYK38" s="107"/>
      <c r="UYL38" s="107"/>
      <c r="UYM38" s="107"/>
      <c r="UYN38" s="107"/>
      <c r="UYO38" s="107"/>
      <c r="UYP38" s="107"/>
      <c r="UYQ38" s="107"/>
      <c r="UYR38" s="107"/>
      <c r="UYS38" s="107"/>
      <c r="UYT38" s="107"/>
      <c r="UYU38" s="107"/>
      <c r="UYV38" s="107"/>
      <c r="UYW38" s="107"/>
      <c r="UYX38" s="107"/>
      <c r="UYY38" s="107"/>
      <c r="UYZ38" s="107"/>
      <c r="UZA38" s="107"/>
      <c r="UZB38" s="107"/>
      <c r="UZC38" s="107"/>
      <c r="UZD38" s="107"/>
      <c r="UZE38" s="107"/>
      <c r="UZF38" s="107"/>
      <c r="UZG38" s="107"/>
      <c r="UZH38" s="107"/>
      <c r="UZI38" s="107"/>
      <c r="UZJ38" s="107"/>
      <c r="UZK38" s="107"/>
      <c r="UZL38" s="107"/>
      <c r="UZM38" s="107"/>
      <c r="UZN38" s="107"/>
      <c r="UZO38" s="107"/>
      <c r="UZP38" s="107"/>
      <c r="UZQ38" s="107"/>
      <c r="UZR38" s="107"/>
      <c r="UZS38" s="107"/>
      <c r="UZT38" s="107"/>
      <c r="UZU38" s="107"/>
      <c r="UZV38" s="107"/>
      <c r="UZW38" s="107"/>
      <c r="UZX38" s="107"/>
      <c r="UZY38" s="107"/>
      <c r="UZZ38" s="107"/>
      <c r="VAA38" s="107"/>
      <c r="VAB38" s="107"/>
      <c r="VAC38" s="107"/>
      <c r="VAD38" s="107"/>
      <c r="VAE38" s="107"/>
      <c r="VAF38" s="107"/>
      <c r="VAG38" s="107"/>
      <c r="VAH38" s="107"/>
      <c r="VAI38" s="107"/>
      <c r="VAJ38" s="107"/>
      <c r="VAK38" s="107"/>
      <c r="VAL38" s="107"/>
      <c r="VAM38" s="107"/>
      <c r="VAN38" s="107"/>
      <c r="VAO38" s="107"/>
      <c r="VAP38" s="107"/>
      <c r="VAQ38" s="107"/>
      <c r="VAR38" s="107"/>
      <c r="VAS38" s="107"/>
      <c r="VAT38" s="107"/>
      <c r="VAU38" s="107"/>
      <c r="VAV38" s="107"/>
      <c r="VAW38" s="107"/>
      <c r="VAX38" s="107"/>
      <c r="VAY38" s="107"/>
      <c r="VAZ38" s="107"/>
      <c r="VBA38" s="107"/>
      <c r="VBB38" s="107"/>
      <c r="VBC38" s="107"/>
      <c r="VBD38" s="107"/>
      <c r="VBE38" s="107"/>
      <c r="VBF38" s="107"/>
      <c r="VBG38" s="107"/>
      <c r="VBH38" s="107"/>
      <c r="VBI38" s="107"/>
      <c r="VBJ38" s="107"/>
      <c r="VBK38" s="107"/>
      <c r="VBL38" s="107"/>
      <c r="VBM38" s="107"/>
      <c r="VBN38" s="107"/>
      <c r="VBO38" s="107"/>
      <c r="VBP38" s="107"/>
      <c r="VBQ38" s="107"/>
      <c r="VBR38" s="107"/>
      <c r="VBS38" s="107"/>
      <c r="VBT38" s="107"/>
      <c r="VBU38" s="107"/>
      <c r="VBV38" s="107"/>
      <c r="VBW38" s="107"/>
      <c r="VBX38" s="107"/>
      <c r="VBY38" s="107"/>
      <c r="VBZ38" s="107"/>
      <c r="VCA38" s="107"/>
      <c r="VCB38" s="107"/>
      <c r="VCC38" s="107"/>
      <c r="VCD38" s="107"/>
      <c r="VCE38" s="107"/>
      <c r="VCF38" s="107"/>
      <c r="VCG38" s="107"/>
      <c r="VCH38" s="107"/>
      <c r="VCI38" s="107"/>
      <c r="VCJ38" s="107"/>
      <c r="VCK38" s="107"/>
      <c r="VCL38" s="107"/>
      <c r="VCM38" s="107"/>
      <c r="VCN38" s="107"/>
      <c r="VCO38" s="107"/>
      <c r="VCP38" s="107"/>
      <c r="VCQ38" s="107"/>
      <c r="VCR38" s="107"/>
      <c r="VCS38" s="107"/>
      <c r="VCT38" s="107"/>
      <c r="VCU38" s="107"/>
      <c r="VCV38" s="107"/>
      <c r="VCW38" s="107"/>
      <c r="VCX38" s="107"/>
      <c r="VCY38" s="107"/>
      <c r="VCZ38" s="107"/>
      <c r="VDA38" s="107"/>
      <c r="VDB38" s="107"/>
      <c r="VDC38" s="107"/>
      <c r="VDD38" s="107"/>
      <c r="VDE38" s="107"/>
      <c r="VDF38" s="107"/>
      <c r="VDG38" s="107"/>
      <c r="VDH38" s="107"/>
      <c r="VDI38" s="107"/>
      <c r="VDJ38" s="107"/>
      <c r="VDK38" s="107"/>
      <c r="VDL38" s="107"/>
      <c r="VDM38" s="107"/>
      <c r="VDN38" s="107"/>
      <c r="VDO38" s="107"/>
      <c r="VDP38" s="107"/>
      <c r="VDQ38" s="107"/>
      <c r="VDR38" s="107"/>
      <c r="VDS38" s="107"/>
      <c r="VDT38" s="107"/>
      <c r="VDU38" s="107"/>
      <c r="VDV38" s="107"/>
      <c r="VDW38" s="107"/>
      <c r="VDX38" s="107"/>
      <c r="VDY38" s="107"/>
      <c r="VDZ38" s="107"/>
      <c r="VEA38" s="107"/>
      <c r="VEB38" s="107"/>
      <c r="VEC38" s="107"/>
      <c r="VED38" s="107"/>
      <c r="VEE38" s="107"/>
      <c r="VEF38" s="107"/>
      <c r="VEG38" s="107"/>
      <c r="VEH38" s="107"/>
      <c r="VEI38" s="107"/>
      <c r="VEJ38" s="107"/>
      <c r="VEK38" s="107"/>
      <c r="VEL38" s="107"/>
      <c r="VEM38" s="107"/>
      <c r="VEN38" s="107"/>
      <c r="VEO38" s="107"/>
      <c r="VEP38" s="107"/>
      <c r="VEQ38" s="107"/>
      <c r="VER38" s="107"/>
      <c r="VES38" s="107"/>
      <c r="VET38" s="107"/>
      <c r="VEU38" s="107"/>
      <c r="VEV38" s="107"/>
      <c r="VEW38" s="107"/>
      <c r="VEX38" s="107"/>
      <c r="VEY38" s="107"/>
      <c r="VEZ38" s="107"/>
      <c r="VFA38" s="107"/>
      <c r="VFB38" s="107"/>
      <c r="VFC38" s="107"/>
      <c r="VFD38" s="107"/>
      <c r="VFE38" s="107"/>
      <c r="VFF38" s="107"/>
      <c r="VFG38" s="107"/>
      <c r="VFH38" s="107"/>
      <c r="VFI38" s="107"/>
      <c r="VFJ38" s="107"/>
      <c r="VFK38" s="107"/>
      <c r="VFL38" s="107"/>
      <c r="VFM38" s="107"/>
      <c r="VFN38" s="107"/>
      <c r="VFO38" s="107"/>
      <c r="VFP38" s="107"/>
      <c r="VFQ38" s="107"/>
      <c r="VFR38" s="107"/>
      <c r="VFS38" s="107"/>
      <c r="VFT38" s="107"/>
      <c r="VFU38" s="107"/>
      <c r="VFV38" s="107"/>
      <c r="VFW38" s="107"/>
      <c r="VFX38" s="107"/>
      <c r="VFY38" s="107"/>
      <c r="VFZ38" s="107"/>
      <c r="VGA38" s="107"/>
      <c r="VGB38" s="107"/>
      <c r="VGC38" s="107"/>
      <c r="VGD38" s="107"/>
      <c r="VGE38" s="107"/>
      <c r="VGF38" s="107"/>
      <c r="VGG38" s="107"/>
      <c r="VGH38" s="107"/>
      <c r="VGI38" s="107"/>
      <c r="VGJ38" s="107"/>
      <c r="VGK38" s="107"/>
      <c r="VGL38" s="107"/>
      <c r="VGM38" s="107"/>
      <c r="VGN38" s="107"/>
      <c r="VGO38" s="107"/>
      <c r="VGP38" s="107"/>
      <c r="VGQ38" s="107"/>
      <c r="VGR38" s="107"/>
      <c r="VGS38" s="107"/>
      <c r="VGT38" s="107"/>
      <c r="VGU38" s="107"/>
      <c r="VGV38" s="107"/>
      <c r="VGW38" s="107"/>
      <c r="VGX38" s="107"/>
      <c r="VGY38" s="107"/>
      <c r="VGZ38" s="107"/>
      <c r="VHA38" s="107"/>
      <c r="VHB38" s="107"/>
      <c r="VHC38" s="107"/>
      <c r="VHD38" s="107"/>
      <c r="VHE38" s="107"/>
      <c r="VHF38" s="107"/>
      <c r="VHG38" s="107"/>
      <c r="VHH38" s="107"/>
      <c r="VHI38" s="107"/>
      <c r="VHJ38" s="107"/>
      <c r="VHK38" s="107"/>
      <c r="VHL38" s="107"/>
      <c r="VHM38" s="107"/>
      <c r="VHN38" s="107"/>
      <c r="VHO38" s="107"/>
      <c r="VHP38" s="107"/>
      <c r="VHQ38" s="107"/>
      <c r="VHR38" s="107"/>
      <c r="VHS38" s="107"/>
      <c r="VHT38" s="107"/>
      <c r="VHU38" s="107"/>
      <c r="VHV38" s="107"/>
      <c r="VHW38" s="107"/>
      <c r="VHX38" s="107"/>
      <c r="VHY38" s="107"/>
      <c r="VHZ38" s="107"/>
      <c r="VIA38" s="107"/>
      <c r="VIB38" s="107"/>
      <c r="VIC38" s="107"/>
      <c r="VID38" s="107"/>
      <c r="VIE38" s="107"/>
      <c r="VIF38" s="107"/>
      <c r="VIG38" s="107"/>
      <c r="VIH38" s="107"/>
      <c r="VII38" s="107"/>
      <c r="VIJ38" s="107"/>
      <c r="VIK38" s="107"/>
      <c r="VIL38" s="107"/>
      <c r="VIM38" s="107"/>
      <c r="VIN38" s="107"/>
      <c r="VIO38" s="107"/>
      <c r="VIP38" s="107"/>
      <c r="VIQ38" s="107"/>
      <c r="VIR38" s="107"/>
      <c r="VIS38" s="107"/>
      <c r="VIT38" s="107"/>
      <c r="VIU38" s="107"/>
      <c r="VIV38" s="107"/>
      <c r="VIW38" s="107"/>
      <c r="VIX38" s="107"/>
      <c r="VIY38" s="107"/>
      <c r="VIZ38" s="107"/>
      <c r="VJA38" s="107"/>
      <c r="VJB38" s="107"/>
      <c r="VJC38" s="107"/>
      <c r="VJD38" s="107"/>
      <c r="VJE38" s="107"/>
      <c r="VJF38" s="107"/>
      <c r="VJG38" s="107"/>
      <c r="VJH38" s="107"/>
      <c r="VJI38" s="107"/>
      <c r="VJJ38" s="107"/>
      <c r="VJK38" s="107"/>
      <c r="VJL38" s="107"/>
      <c r="VJM38" s="107"/>
      <c r="VJN38" s="107"/>
      <c r="VJO38" s="107"/>
      <c r="VJP38" s="107"/>
      <c r="VJQ38" s="107"/>
      <c r="VJR38" s="107"/>
      <c r="VJS38" s="107"/>
      <c r="VJT38" s="107"/>
      <c r="VJU38" s="107"/>
      <c r="VJV38" s="107"/>
      <c r="VJW38" s="107"/>
      <c r="VJX38" s="107"/>
      <c r="VJY38" s="107"/>
      <c r="VJZ38" s="107"/>
      <c r="VKA38" s="107"/>
      <c r="VKB38" s="107"/>
      <c r="VKC38" s="107"/>
      <c r="VKD38" s="107"/>
      <c r="VKE38" s="107"/>
      <c r="VKF38" s="107"/>
      <c r="VKG38" s="107"/>
      <c r="VKH38" s="107"/>
      <c r="VKI38" s="107"/>
      <c r="VKJ38" s="107"/>
      <c r="VKK38" s="107"/>
      <c r="VKL38" s="107"/>
      <c r="VKM38" s="107"/>
      <c r="VKN38" s="107"/>
      <c r="VKO38" s="107"/>
      <c r="VKP38" s="107"/>
      <c r="VKQ38" s="107"/>
      <c r="VKR38" s="107"/>
      <c r="VKS38" s="107"/>
      <c r="VKT38" s="107"/>
      <c r="VKU38" s="107"/>
      <c r="VKV38" s="107"/>
      <c r="VKW38" s="107"/>
      <c r="VKX38" s="107"/>
      <c r="VKY38" s="107"/>
      <c r="VKZ38" s="107"/>
      <c r="VLA38" s="107"/>
      <c r="VLB38" s="107"/>
      <c r="VLC38" s="107"/>
      <c r="VLD38" s="107"/>
      <c r="VLE38" s="107"/>
      <c r="VLF38" s="107"/>
      <c r="VLG38" s="107"/>
      <c r="VLH38" s="107"/>
      <c r="VLI38" s="107"/>
      <c r="VLJ38" s="107"/>
      <c r="VLK38" s="107"/>
      <c r="VLL38" s="107"/>
      <c r="VLM38" s="107"/>
      <c r="VLN38" s="107"/>
      <c r="VLO38" s="107"/>
      <c r="VLP38" s="107"/>
      <c r="VLQ38" s="107"/>
      <c r="VLR38" s="107"/>
      <c r="VLS38" s="107"/>
      <c r="VLT38" s="107"/>
      <c r="VLU38" s="107"/>
      <c r="VLV38" s="107"/>
      <c r="VLW38" s="107"/>
      <c r="VLX38" s="107"/>
      <c r="VLY38" s="107"/>
      <c r="VLZ38" s="107"/>
      <c r="VMA38" s="107"/>
      <c r="VMB38" s="107"/>
      <c r="VMC38" s="107"/>
      <c r="VMD38" s="107"/>
      <c r="VME38" s="107"/>
      <c r="VMF38" s="107"/>
      <c r="VMG38" s="107"/>
      <c r="VMH38" s="107"/>
      <c r="VMI38" s="107"/>
      <c r="VMJ38" s="107"/>
      <c r="VMK38" s="107"/>
      <c r="VML38" s="107"/>
      <c r="VMM38" s="107"/>
      <c r="VMN38" s="107"/>
      <c r="VMO38" s="107"/>
      <c r="VMP38" s="107"/>
      <c r="VMQ38" s="107"/>
      <c r="VMR38" s="107"/>
      <c r="VMS38" s="107"/>
      <c r="VMT38" s="107"/>
      <c r="VMU38" s="107"/>
      <c r="VMV38" s="107"/>
      <c r="VMW38" s="107"/>
      <c r="VMX38" s="107"/>
      <c r="VMY38" s="107"/>
      <c r="VMZ38" s="107"/>
      <c r="VNA38" s="107"/>
      <c r="VNB38" s="107"/>
      <c r="VNC38" s="107"/>
      <c r="VND38" s="107"/>
      <c r="VNE38" s="107"/>
      <c r="VNF38" s="107"/>
      <c r="VNG38" s="107"/>
      <c r="VNH38" s="107"/>
      <c r="VNI38" s="107"/>
      <c r="VNJ38" s="107"/>
      <c r="VNK38" s="107"/>
      <c r="VNL38" s="107"/>
      <c r="VNM38" s="107"/>
      <c r="VNN38" s="107"/>
      <c r="VNO38" s="107"/>
      <c r="VNP38" s="107"/>
      <c r="VNQ38" s="107"/>
      <c r="VNR38" s="107"/>
      <c r="VNS38" s="107"/>
      <c r="VNT38" s="107"/>
      <c r="VNU38" s="107"/>
      <c r="VNV38" s="107"/>
      <c r="VNW38" s="107"/>
      <c r="VNX38" s="107"/>
      <c r="VNY38" s="107"/>
      <c r="VNZ38" s="107"/>
      <c r="VOA38" s="107"/>
      <c r="VOB38" s="107"/>
      <c r="VOC38" s="107"/>
      <c r="VOD38" s="107"/>
      <c r="VOE38" s="107"/>
      <c r="VOF38" s="107"/>
      <c r="VOG38" s="107"/>
      <c r="VOH38" s="107"/>
      <c r="VOI38" s="107"/>
      <c r="VOJ38" s="107"/>
      <c r="VOK38" s="107"/>
      <c r="VOL38" s="107"/>
      <c r="VOM38" s="107"/>
      <c r="VON38" s="107"/>
      <c r="VOO38" s="107"/>
      <c r="VOP38" s="107"/>
      <c r="VOQ38" s="107"/>
      <c r="VOR38" s="107"/>
      <c r="VOS38" s="107"/>
      <c r="VOT38" s="107"/>
      <c r="VOU38" s="107"/>
      <c r="VOV38" s="107"/>
      <c r="VOW38" s="107"/>
      <c r="VOX38" s="107"/>
      <c r="VOY38" s="107"/>
      <c r="VOZ38" s="107"/>
      <c r="VPA38" s="107"/>
      <c r="VPB38" s="107"/>
      <c r="VPC38" s="107"/>
      <c r="VPD38" s="107"/>
      <c r="VPE38" s="107"/>
      <c r="VPF38" s="107"/>
      <c r="VPG38" s="107"/>
      <c r="VPH38" s="107"/>
      <c r="VPI38" s="107"/>
      <c r="VPJ38" s="107"/>
      <c r="VPK38" s="107"/>
      <c r="VPL38" s="107"/>
      <c r="VPM38" s="107"/>
      <c r="VPN38" s="107"/>
      <c r="VPO38" s="107"/>
      <c r="VPP38" s="107"/>
      <c r="VPQ38" s="107"/>
      <c r="VPR38" s="107"/>
      <c r="VPS38" s="107"/>
      <c r="VPT38" s="107"/>
      <c r="VPU38" s="107"/>
      <c r="VPV38" s="107"/>
      <c r="VPW38" s="107"/>
      <c r="VPX38" s="107"/>
      <c r="VPY38" s="107"/>
      <c r="VPZ38" s="107"/>
      <c r="VQA38" s="107"/>
      <c r="VQB38" s="107"/>
      <c r="VQC38" s="107"/>
      <c r="VQD38" s="107"/>
      <c r="VQE38" s="107"/>
      <c r="VQF38" s="107"/>
      <c r="VQG38" s="107"/>
      <c r="VQH38" s="107"/>
      <c r="VQI38" s="107"/>
      <c r="VQJ38" s="107"/>
      <c r="VQK38" s="107"/>
      <c r="VQL38" s="107"/>
      <c r="VQM38" s="107"/>
      <c r="VQN38" s="107"/>
      <c r="VQO38" s="107"/>
      <c r="VQP38" s="107"/>
      <c r="VQQ38" s="107"/>
      <c r="VQR38" s="107"/>
      <c r="VQS38" s="107"/>
      <c r="VQT38" s="107"/>
      <c r="VQU38" s="107"/>
      <c r="VQV38" s="107"/>
      <c r="VQW38" s="107"/>
      <c r="VQX38" s="107"/>
      <c r="VQY38" s="107"/>
      <c r="VQZ38" s="107"/>
      <c r="VRA38" s="107"/>
      <c r="VRB38" s="107"/>
      <c r="VRC38" s="107"/>
      <c r="VRD38" s="107"/>
      <c r="VRE38" s="107"/>
      <c r="VRF38" s="107"/>
      <c r="VRG38" s="107"/>
      <c r="VRH38" s="107"/>
      <c r="VRI38" s="107"/>
      <c r="VRJ38" s="107"/>
      <c r="VRK38" s="107"/>
      <c r="VRL38" s="107"/>
      <c r="VRM38" s="107"/>
      <c r="VRN38" s="107"/>
      <c r="VRO38" s="107"/>
      <c r="VRP38" s="107"/>
      <c r="VRQ38" s="107"/>
      <c r="VRR38" s="107"/>
      <c r="VRS38" s="107"/>
      <c r="VRT38" s="107"/>
      <c r="VRU38" s="107"/>
      <c r="VRV38" s="107"/>
      <c r="VRW38" s="107"/>
      <c r="VRX38" s="107"/>
      <c r="VRY38" s="107"/>
      <c r="VRZ38" s="107"/>
      <c r="VSA38" s="107"/>
      <c r="VSB38" s="107"/>
      <c r="VSC38" s="107"/>
      <c r="VSD38" s="107"/>
      <c r="VSE38" s="107"/>
      <c r="VSF38" s="107"/>
      <c r="VSG38" s="107"/>
      <c r="VSH38" s="107"/>
      <c r="VSI38" s="107"/>
      <c r="VSJ38" s="107"/>
      <c r="VSK38" s="107"/>
      <c r="VSL38" s="107"/>
      <c r="VSM38" s="107"/>
      <c r="VSN38" s="107"/>
      <c r="VSO38" s="107"/>
      <c r="VSP38" s="107"/>
      <c r="VSQ38" s="107"/>
      <c r="VSR38" s="107"/>
      <c r="VSS38" s="107"/>
      <c r="VST38" s="107"/>
      <c r="VSU38" s="107"/>
      <c r="VSV38" s="107"/>
      <c r="VSW38" s="107"/>
      <c r="VSX38" s="107"/>
      <c r="VSY38" s="107"/>
      <c r="VSZ38" s="107"/>
      <c r="VTA38" s="107"/>
      <c r="VTB38" s="107"/>
      <c r="VTC38" s="107"/>
      <c r="VTD38" s="107"/>
      <c r="VTE38" s="107"/>
      <c r="VTF38" s="107"/>
      <c r="VTG38" s="107"/>
      <c r="VTH38" s="107"/>
      <c r="VTI38" s="107"/>
      <c r="VTJ38" s="107"/>
      <c r="VTK38" s="107"/>
      <c r="VTL38" s="107"/>
      <c r="VTM38" s="107"/>
      <c r="VTN38" s="107"/>
      <c r="VTO38" s="107"/>
      <c r="VTP38" s="107"/>
      <c r="VTQ38" s="107"/>
      <c r="VTR38" s="107"/>
      <c r="VTS38" s="107"/>
      <c r="VTT38" s="107"/>
      <c r="VTU38" s="107"/>
      <c r="VTV38" s="107"/>
      <c r="VTW38" s="107"/>
      <c r="VTX38" s="107"/>
      <c r="VTY38" s="107"/>
      <c r="VTZ38" s="107"/>
      <c r="VUA38" s="107"/>
      <c r="VUB38" s="107"/>
      <c r="VUC38" s="107"/>
      <c r="VUD38" s="107"/>
      <c r="VUE38" s="107"/>
      <c r="VUF38" s="107"/>
      <c r="VUG38" s="107"/>
      <c r="VUH38" s="107"/>
      <c r="VUI38" s="107"/>
      <c r="VUJ38" s="107"/>
      <c r="VUK38" s="107"/>
      <c r="VUL38" s="107"/>
      <c r="VUM38" s="107"/>
      <c r="VUN38" s="107"/>
      <c r="VUO38" s="107"/>
      <c r="VUP38" s="107"/>
      <c r="VUQ38" s="107"/>
      <c r="VUR38" s="107"/>
      <c r="VUS38" s="107"/>
      <c r="VUT38" s="107"/>
      <c r="VUU38" s="107"/>
      <c r="VUV38" s="107"/>
      <c r="VUW38" s="107"/>
      <c r="VUX38" s="107"/>
      <c r="VUY38" s="107"/>
      <c r="VUZ38" s="107"/>
      <c r="VVA38" s="107"/>
      <c r="VVB38" s="107"/>
      <c r="VVC38" s="107"/>
      <c r="VVD38" s="107"/>
      <c r="VVE38" s="107"/>
      <c r="VVF38" s="107"/>
      <c r="VVG38" s="107"/>
      <c r="VVH38" s="107"/>
      <c r="VVI38" s="107"/>
      <c r="VVJ38" s="107"/>
      <c r="VVK38" s="107"/>
      <c r="VVL38" s="107"/>
      <c r="VVM38" s="107"/>
      <c r="VVN38" s="107"/>
      <c r="VVO38" s="107"/>
      <c r="VVP38" s="107"/>
      <c r="VVQ38" s="107"/>
      <c r="VVR38" s="107"/>
      <c r="VVS38" s="107"/>
      <c r="VVT38" s="107"/>
      <c r="VVU38" s="107"/>
      <c r="VVV38" s="107"/>
      <c r="VVW38" s="107"/>
      <c r="VVX38" s="107"/>
      <c r="VVY38" s="107"/>
      <c r="VVZ38" s="107"/>
      <c r="VWA38" s="107"/>
      <c r="VWB38" s="107"/>
      <c r="VWC38" s="107"/>
      <c r="VWD38" s="107"/>
      <c r="VWE38" s="107"/>
      <c r="VWF38" s="107"/>
      <c r="VWG38" s="107"/>
      <c r="VWH38" s="107"/>
      <c r="VWI38" s="107"/>
      <c r="VWJ38" s="107"/>
      <c r="VWK38" s="107"/>
      <c r="VWL38" s="107"/>
      <c r="VWM38" s="107"/>
      <c r="VWN38" s="107"/>
      <c r="VWO38" s="107"/>
      <c r="VWP38" s="107"/>
      <c r="VWQ38" s="107"/>
      <c r="VWR38" s="107"/>
      <c r="VWS38" s="107"/>
      <c r="VWT38" s="107"/>
      <c r="VWU38" s="107"/>
      <c r="VWV38" s="107"/>
      <c r="VWW38" s="107"/>
      <c r="VWX38" s="107"/>
      <c r="VWY38" s="107"/>
      <c r="VWZ38" s="107"/>
      <c r="VXA38" s="107"/>
      <c r="VXB38" s="107"/>
      <c r="VXC38" s="107"/>
      <c r="VXD38" s="107"/>
      <c r="VXE38" s="107"/>
      <c r="VXF38" s="107"/>
      <c r="VXG38" s="107"/>
      <c r="VXH38" s="107"/>
      <c r="VXI38" s="107"/>
      <c r="VXJ38" s="107"/>
      <c r="VXK38" s="107"/>
      <c r="VXL38" s="107"/>
      <c r="VXM38" s="107"/>
      <c r="VXN38" s="107"/>
      <c r="VXO38" s="107"/>
      <c r="VXP38" s="107"/>
      <c r="VXQ38" s="107"/>
      <c r="VXR38" s="107"/>
      <c r="VXS38" s="107"/>
      <c r="VXT38" s="107"/>
      <c r="VXU38" s="107"/>
      <c r="VXV38" s="107"/>
      <c r="VXW38" s="107"/>
      <c r="VXX38" s="107"/>
      <c r="VXY38" s="107"/>
      <c r="VXZ38" s="107"/>
      <c r="VYA38" s="107"/>
      <c r="VYB38" s="107"/>
      <c r="VYC38" s="107"/>
      <c r="VYD38" s="107"/>
      <c r="VYE38" s="107"/>
      <c r="VYF38" s="107"/>
      <c r="VYG38" s="107"/>
      <c r="VYH38" s="107"/>
      <c r="VYI38" s="107"/>
      <c r="VYJ38" s="107"/>
      <c r="VYK38" s="107"/>
      <c r="VYL38" s="107"/>
      <c r="VYM38" s="107"/>
      <c r="VYN38" s="107"/>
      <c r="VYO38" s="107"/>
      <c r="VYP38" s="107"/>
      <c r="VYQ38" s="107"/>
      <c r="VYR38" s="107"/>
      <c r="VYS38" s="107"/>
      <c r="VYT38" s="107"/>
      <c r="VYU38" s="107"/>
      <c r="VYV38" s="107"/>
      <c r="VYW38" s="107"/>
      <c r="VYX38" s="107"/>
      <c r="VYY38" s="107"/>
      <c r="VYZ38" s="107"/>
      <c r="VZA38" s="107"/>
      <c r="VZB38" s="107"/>
      <c r="VZC38" s="107"/>
      <c r="VZD38" s="107"/>
      <c r="VZE38" s="107"/>
      <c r="VZF38" s="107"/>
      <c r="VZG38" s="107"/>
      <c r="VZH38" s="107"/>
      <c r="VZI38" s="107"/>
      <c r="VZJ38" s="107"/>
      <c r="VZK38" s="107"/>
      <c r="VZL38" s="107"/>
      <c r="VZM38" s="107"/>
      <c r="VZN38" s="107"/>
      <c r="VZO38" s="107"/>
      <c r="VZP38" s="107"/>
      <c r="VZQ38" s="107"/>
      <c r="VZR38" s="107"/>
      <c r="VZS38" s="107"/>
      <c r="VZT38" s="107"/>
      <c r="VZU38" s="107"/>
      <c r="VZV38" s="107"/>
      <c r="VZW38" s="107"/>
      <c r="VZX38" s="107"/>
      <c r="VZY38" s="107"/>
      <c r="VZZ38" s="107"/>
      <c r="WAA38" s="107"/>
      <c r="WAB38" s="107"/>
      <c r="WAC38" s="107"/>
      <c r="WAD38" s="107"/>
      <c r="WAE38" s="107"/>
      <c r="WAF38" s="107"/>
      <c r="WAG38" s="107"/>
      <c r="WAH38" s="107"/>
      <c r="WAI38" s="107"/>
      <c r="WAJ38" s="107"/>
      <c r="WAK38" s="107"/>
      <c r="WAL38" s="107"/>
      <c r="WAM38" s="107"/>
      <c r="WAN38" s="107"/>
      <c r="WAO38" s="107"/>
      <c r="WAP38" s="107"/>
      <c r="WAQ38" s="107"/>
      <c r="WAR38" s="107"/>
      <c r="WAS38" s="107"/>
      <c r="WAT38" s="107"/>
      <c r="WAU38" s="107"/>
      <c r="WAV38" s="107"/>
      <c r="WAW38" s="107"/>
      <c r="WAX38" s="107"/>
      <c r="WAY38" s="107"/>
      <c r="WAZ38" s="107"/>
      <c r="WBA38" s="107"/>
      <c r="WBB38" s="107"/>
      <c r="WBC38" s="107"/>
      <c r="WBD38" s="107"/>
      <c r="WBE38" s="107"/>
      <c r="WBF38" s="107"/>
      <c r="WBG38" s="107"/>
      <c r="WBH38" s="107"/>
      <c r="WBI38" s="107"/>
      <c r="WBJ38" s="107"/>
      <c r="WBK38" s="107"/>
      <c r="WBL38" s="107"/>
      <c r="WBM38" s="107"/>
      <c r="WBN38" s="107"/>
      <c r="WBO38" s="107"/>
      <c r="WBP38" s="107"/>
      <c r="WBQ38" s="107"/>
      <c r="WBR38" s="107"/>
      <c r="WBS38" s="107"/>
      <c r="WBT38" s="107"/>
      <c r="WBU38" s="107"/>
      <c r="WBV38" s="107"/>
      <c r="WBW38" s="107"/>
      <c r="WBX38" s="107"/>
      <c r="WBY38" s="107"/>
      <c r="WBZ38" s="107"/>
      <c r="WCA38" s="107"/>
      <c r="WCB38" s="107"/>
      <c r="WCC38" s="107"/>
      <c r="WCD38" s="107"/>
      <c r="WCE38" s="107"/>
      <c r="WCF38" s="107"/>
      <c r="WCG38" s="107"/>
      <c r="WCH38" s="107"/>
      <c r="WCI38" s="107"/>
      <c r="WCJ38" s="107"/>
      <c r="WCK38" s="107"/>
      <c r="WCL38" s="107"/>
      <c r="WCM38" s="107"/>
      <c r="WCN38" s="107"/>
      <c r="WCO38" s="107"/>
      <c r="WCP38" s="107"/>
      <c r="WCQ38" s="107"/>
      <c r="WCR38" s="107"/>
      <c r="WCS38" s="107"/>
      <c r="WCT38" s="107"/>
      <c r="WCU38" s="107"/>
      <c r="WCV38" s="107"/>
      <c r="WCW38" s="107"/>
      <c r="WCX38" s="107"/>
      <c r="WCY38" s="107"/>
      <c r="WCZ38" s="107"/>
      <c r="WDA38" s="107"/>
      <c r="WDB38" s="107"/>
      <c r="WDC38" s="107"/>
      <c r="WDD38" s="107"/>
      <c r="WDE38" s="107"/>
      <c r="WDF38" s="107"/>
      <c r="WDG38" s="107"/>
      <c r="WDH38" s="107"/>
      <c r="WDI38" s="107"/>
      <c r="WDJ38" s="107"/>
      <c r="WDK38" s="107"/>
      <c r="WDL38" s="107"/>
      <c r="WDM38" s="107"/>
      <c r="WDN38" s="107"/>
      <c r="WDO38" s="107"/>
      <c r="WDP38" s="107"/>
      <c r="WDQ38" s="107"/>
      <c r="WDR38" s="107"/>
      <c r="WDS38" s="107"/>
      <c r="WDT38" s="107"/>
      <c r="WDU38" s="107"/>
      <c r="WDV38" s="107"/>
      <c r="WDW38" s="107"/>
      <c r="WDX38" s="107"/>
      <c r="WDY38" s="107"/>
      <c r="WDZ38" s="107"/>
      <c r="WEA38" s="107"/>
      <c r="WEB38" s="107"/>
      <c r="WEC38" s="107"/>
      <c r="WED38" s="107"/>
      <c r="WEE38" s="107"/>
      <c r="WEF38" s="107"/>
      <c r="WEG38" s="107"/>
      <c r="WEH38" s="107"/>
      <c r="WEI38" s="107"/>
      <c r="WEJ38" s="107"/>
      <c r="WEK38" s="107"/>
      <c r="WEL38" s="107"/>
      <c r="WEM38" s="107"/>
      <c r="WEN38" s="107"/>
      <c r="WEO38" s="107"/>
      <c r="WEP38" s="107"/>
      <c r="WEQ38" s="107"/>
      <c r="WER38" s="107"/>
      <c r="WES38" s="107"/>
      <c r="WET38" s="107"/>
      <c r="WEU38" s="107"/>
      <c r="WEV38" s="107"/>
      <c r="WEW38" s="107"/>
      <c r="WEX38" s="107"/>
      <c r="WEY38" s="107"/>
      <c r="WEZ38" s="107"/>
      <c r="WFA38" s="107"/>
      <c r="WFB38" s="107"/>
      <c r="WFC38" s="107"/>
      <c r="WFD38" s="107"/>
      <c r="WFE38" s="107"/>
      <c r="WFF38" s="107"/>
      <c r="WFG38" s="107"/>
      <c r="WFH38" s="107"/>
      <c r="WFI38" s="107"/>
      <c r="WFJ38" s="107"/>
      <c r="WFK38" s="107"/>
      <c r="WFL38" s="107"/>
      <c r="WFM38" s="107"/>
      <c r="WFN38" s="107"/>
      <c r="WFO38" s="107"/>
      <c r="WFP38" s="107"/>
      <c r="WFQ38" s="107"/>
      <c r="WFR38" s="107"/>
      <c r="WFS38" s="107"/>
      <c r="WFT38" s="107"/>
      <c r="WFU38" s="107"/>
      <c r="WFV38" s="107"/>
      <c r="WFW38" s="107"/>
      <c r="WFX38" s="107"/>
      <c r="WFY38" s="107"/>
      <c r="WFZ38" s="107"/>
      <c r="WGA38" s="107"/>
      <c r="WGB38" s="107"/>
      <c r="WGC38" s="107"/>
      <c r="WGD38" s="107"/>
      <c r="WGE38" s="107"/>
      <c r="WGF38" s="107"/>
      <c r="WGG38" s="107"/>
      <c r="WGH38" s="107"/>
      <c r="WGI38" s="107"/>
      <c r="WGJ38" s="107"/>
      <c r="WGK38" s="107"/>
      <c r="WGL38" s="107"/>
      <c r="WGM38" s="107"/>
      <c r="WGN38" s="107"/>
      <c r="WGO38" s="107"/>
      <c r="WGP38" s="107"/>
      <c r="WGQ38" s="107"/>
      <c r="WGR38" s="107"/>
      <c r="WGS38" s="107"/>
      <c r="WGT38" s="107"/>
      <c r="WGU38" s="107"/>
      <c r="WGV38" s="107"/>
      <c r="WGW38" s="107"/>
      <c r="WGX38" s="107"/>
      <c r="WGY38" s="107"/>
      <c r="WGZ38" s="107"/>
      <c r="WHA38" s="107"/>
      <c r="WHB38" s="107"/>
      <c r="WHC38" s="107"/>
      <c r="WHD38" s="107"/>
      <c r="WHE38" s="107"/>
      <c r="WHF38" s="107"/>
      <c r="WHG38" s="107"/>
      <c r="WHH38" s="107"/>
      <c r="WHI38" s="107"/>
      <c r="WHJ38" s="107"/>
      <c r="WHK38" s="107"/>
      <c r="WHL38" s="107"/>
      <c r="WHM38" s="107"/>
      <c r="WHN38" s="107"/>
      <c r="WHO38" s="107"/>
      <c r="WHP38" s="107"/>
      <c r="WHQ38" s="107"/>
      <c r="WHR38" s="107"/>
      <c r="WHS38" s="107"/>
      <c r="WHT38" s="107"/>
      <c r="WHU38" s="107"/>
      <c r="WHV38" s="107"/>
      <c r="WHW38" s="107"/>
      <c r="WHX38" s="107"/>
      <c r="WHY38" s="107"/>
      <c r="WHZ38" s="107"/>
      <c r="WIA38" s="107"/>
      <c r="WIB38" s="107"/>
      <c r="WIC38" s="107"/>
      <c r="WID38" s="107"/>
      <c r="WIE38" s="107"/>
      <c r="WIF38" s="107"/>
      <c r="WIG38" s="107"/>
      <c r="WIH38" s="107"/>
      <c r="WII38" s="107"/>
      <c r="WIJ38" s="107"/>
      <c r="WIK38" s="107"/>
      <c r="WIL38" s="107"/>
      <c r="WIM38" s="107"/>
      <c r="WIN38" s="107"/>
      <c r="WIO38" s="107"/>
      <c r="WIP38" s="107"/>
      <c r="WIQ38" s="107"/>
      <c r="WIR38" s="107"/>
      <c r="WIS38" s="107"/>
      <c r="WIT38" s="107"/>
      <c r="WIU38" s="107"/>
      <c r="WIV38" s="107"/>
      <c r="WIW38" s="107"/>
      <c r="WIX38" s="107"/>
      <c r="WIY38" s="107"/>
      <c r="WIZ38" s="107"/>
      <c r="WJA38" s="107"/>
      <c r="WJB38" s="107"/>
      <c r="WJC38" s="107"/>
      <c r="WJD38" s="107"/>
      <c r="WJE38" s="107"/>
      <c r="WJF38" s="107"/>
      <c r="WJG38" s="107"/>
      <c r="WJH38" s="107"/>
      <c r="WJI38" s="107"/>
      <c r="WJJ38" s="107"/>
      <c r="WJK38" s="107"/>
      <c r="WJL38" s="107"/>
      <c r="WJM38" s="107"/>
      <c r="WJN38" s="107"/>
      <c r="WJO38" s="107"/>
      <c r="WJP38" s="107"/>
      <c r="WJQ38" s="107"/>
      <c r="WJR38" s="107"/>
      <c r="WJS38" s="107"/>
      <c r="WJT38" s="107"/>
      <c r="WJU38" s="107"/>
      <c r="WJV38" s="107"/>
      <c r="WJW38" s="107"/>
      <c r="WJX38" s="107"/>
      <c r="WJY38" s="107"/>
      <c r="WJZ38" s="107"/>
      <c r="WKA38" s="107"/>
      <c r="WKB38" s="107"/>
      <c r="WKC38" s="107"/>
      <c r="WKD38" s="107"/>
      <c r="WKE38" s="107"/>
      <c r="WKF38" s="107"/>
      <c r="WKG38" s="107"/>
      <c r="WKH38" s="107"/>
      <c r="WKI38" s="107"/>
      <c r="WKJ38" s="107"/>
      <c r="WKK38" s="107"/>
      <c r="WKL38" s="107"/>
      <c r="WKM38" s="107"/>
      <c r="WKN38" s="107"/>
      <c r="WKO38" s="107"/>
      <c r="WKP38" s="107"/>
      <c r="WKQ38" s="107"/>
      <c r="WKR38" s="107"/>
      <c r="WKS38" s="107"/>
      <c r="WKT38" s="107"/>
      <c r="WKU38" s="107"/>
      <c r="WKV38" s="107"/>
      <c r="WKW38" s="107"/>
      <c r="WKX38" s="107"/>
      <c r="WKY38" s="107"/>
      <c r="WKZ38" s="107"/>
      <c r="WLA38" s="107"/>
      <c r="WLB38" s="107"/>
      <c r="WLC38" s="107"/>
      <c r="WLD38" s="107"/>
      <c r="WLE38" s="107"/>
      <c r="WLF38" s="107"/>
      <c r="WLG38" s="107"/>
      <c r="WLH38" s="107"/>
      <c r="WLI38" s="107"/>
      <c r="WLJ38" s="107"/>
      <c r="WLK38" s="107"/>
      <c r="WLL38" s="107"/>
      <c r="WLM38" s="107"/>
      <c r="WLN38" s="107"/>
      <c r="WLO38" s="107"/>
      <c r="WLP38" s="107"/>
      <c r="WLQ38" s="107"/>
      <c r="WLR38" s="107"/>
      <c r="WLS38" s="107"/>
      <c r="WLT38" s="107"/>
      <c r="WLU38" s="107"/>
      <c r="WLV38" s="107"/>
      <c r="WLW38" s="107"/>
      <c r="WLX38" s="107"/>
      <c r="WLY38" s="107"/>
      <c r="WLZ38" s="107"/>
      <c r="WMA38" s="107"/>
      <c r="WMB38" s="107"/>
      <c r="WMC38" s="107"/>
      <c r="WMD38" s="107"/>
      <c r="WME38" s="107"/>
      <c r="WMF38" s="107"/>
      <c r="WMG38" s="107"/>
      <c r="WMH38" s="107"/>
      <c r="WMI38" s="107"/>
      <c r="WMJ38" s="107"/>
      <c r="WMK38" s="107"/>
      <c r="WML38" s="107"/>
      <c r="WMM38" s="107"/>
      <c r="WMN38" s="107"/>
      <c r="WMO38" s="107"/>
      <c r="WMP38" s="107"/>
      <c r="WMQ38" s="107"/>
      <c r="WMR38" s="107"/>
      <c r="WMS38" s="107"/>
      <c r="WMT38" s="107"/>
      <c r="WMU38" s="107"/>
      <c r="WMV38" s="107"/>
      <c r="WMW38" s="107"/>
      <c r="WMX38" s="107"/>
      <c r="WMY38" s="107"/>
      <c r="WMZ38" s="107"/>
      <c r="WNA38" s="107"/>
      <c r="WNB38" s="107"/>
      <c r="WNC38" s="107"/>
      <c r="WND38" s="107"/>
      <c r="WNE38" s="107"/>
      <c r="WNF38" s="107"/>
      <c r="WNG38" s="107"/>
      <c r="WNH38" s="107"/>
      <c r="WNI38" s="107"/>
      <c r="WNJ38" s="107"/>
      <c r="WNK38" s="107"/>
      <c r="WNL38" s="107"/>
      <c r="WNM38" s="107"/>
      <c r="WNN38" s="107"/>
      <c r="WNO38" s="107"/>
      <c r="WNP38" s="107"/>
      <c r="WNQ38" s="107"/>
      <c r="WNR38" s="107"/>
      <c r="WNS38" s="107"/>
      <c r="WNT38" s="107"/>
      <c r="WNU38" s="107"/>
      <c r="WNV38" s="107"/>
      <c r="WNW38" s="107"/>
      <c r="WNX38" s="107"/>
      <c r="WNY38" s="107"/>
      <c r="WNZ38" s="107"/>
      <c r="WOA38" s="107"/>
      <c r="WOB38" s="107"/>
      <c r="WOC38" s="107"/>
      <c r="WOD38" s="107"/>
      <c r="WOE38" s="107"/>
      <c r="WOF38" s="107"/>
      <c r="WOG38" s="107"/>
      <c r="WOH38" s="107"/>
      <c r="WOI38" s="107"/>
      <c r="WOJ38" s="107"/>
      <c r="WOK38" s="107"/>
      <c r="WOL38" s="107"/>
      <c r="WOM38" s="107"/>
      <c r="WON38" s="107"/>
      <c r="WOO38" s="107"/>
      <c r="WOP38" s="107"/>
      <c r="WOQ38" s="107"/>
      <c r="WOR38" s="107"/>
      <c r="WOS38" s="107"/>
      <c r="WOT38" s="107"/>
      <c r="WOU38" s="107"/>
      <c r="WOV38" s="107"/>
      <c r="WOW38" s="107"/>
      <c r="WOX38" s="107"/>
      <c r="WOY38" s="107"/>
      <c r="WOZ38" s="107"/>
      <c r="WPA38" s="107"/>
      <c r="WPB38" s="107"/>
      <c r="WPC38" s="107"/>
      <c r="WPD38" s="107"/>
      <c r="WPE38" s="107"/>
      <c r="WPF38" s="107"/>
      <c r="WPG38" s="107"/>
      <c r="WPH38" s="107"/>
      <c r="WPI38" s="107"/>
      <c r="WPJ38" s="107"/>
      <c r="WPK38" s="107"/>
      <c r="WPL38" s="107"/>
      <c r="WPM38" s="107"/>
      <c r="WPN38" s="107"/>
      <c r="WPO38" s="107"/>
      <c r="WPP38" s="107"/>
      <c r="WPQ38" s="107"/>
      <c r="WPR38" s="107"/>
      <c r="WPS38" s="107"/>
      <c r="WPT38" s="107"/>
      <c r="WPU38" s="107"/>
      <c r="WPV38" s="107"/>
      <c r="WPW38" s="107"/>
      <c r="WPX38" s="107"/>
      <c r="WPY38" s="107"/>
      <c r="WPZ38" s="107"/>
      <c r="WQA38" s="107"/>
      <c r="WQB38" s="107"/>
      <c r="WQC38" s="107"/>
      <c r="WQD38" s="107"/>
      <c r="WQE38" s="107"/>
      <c r="WQF38" s="107"/>
      <c r="WQG38" s="107"/>
      <c r="WQH38" s="107"/>
      <c r="WQI38" s="107"/>
      <c r="WQJ38" s="107"/>
      <c r="WQK38" s="107"/>
      <c r="WQL38" s="107"/>
      <c r="WQM38" s="107"/>
      <c r="WQN38" s="107"/>
      <c r="WQO38" s="107"/>
      <c r="WQP38" s="107"/>
      <c r="WQQ38" s="107"/>
      <c r="WQR38" s="107"/>
      <c r="WQS38" s="107"/>
      <c r="WQT38" s="107"/>
      <c r="WQU38" s="107"/>
      <c r="WQV38" s="107"/>
      <c r="WQW38" s="107"/>
      <c r="WQX38" s="107"/>
      <c r="WQY38" s="107"/>
      <c r="WQZ38" s="107"/>
      <c r="WRA38" s="107"/>
      <c r="WRB38" s="107"/>
      <c r="WRC38" s="107"/>
      <c r="WRD38" s="107"/>
      <c r="WRE38" s="107"/>
      <c r="WRF38" s="107"/>
      <c r="WRG38" s="107"/>
      <c r="WRH38" s="107"/>
      <c r="WRI38" s="107"/>
      <c r="WRJ38" s="107"/>
      <c r="WRK38" s="107"/>
      <c r="WRL38" s="107"/>
      <c r="WRM38" s="107"/>
      <c r="WRN38" s="107"/>
      <c r="WRO38" s="107"/>
      <c r="WRP38" s="107"/>
      <c r="WRQ38" s="107"/>
      <c r="WRR38" s="107"/>
      <c r="WRS38" s="107"/>
      <c r="WRT38" s="107"/>
      <c r="WRU38" s="107"/>
      <c r="WRV38" s="107"/>
      <c r="WRW38" s="107"/>
      <c r="WRX38" s="107"/>
      <c r="WRY38" s="107"/>
      <c r="WRZ38" s="107"/>
      <c r="WSA38" s="107"/>
      <c r="WSB38" s="107"/>
      <c r="WSC38" s="107"/>
      <c r="WSD38" s="107"/>
      <c r="WSE38" s="107"/>
      <c r="WSF38" s="107"/>
      <c r="WSG38" s="107"/>
      <c r="WSH38" s="107"/>
      <c r="WSI38" s="107"/>
      <c r="WSJ38" s="107"/>
      <c r="WSK38" s="107"/>
      <c r="WSL38" s="107"/>
      <c r="WSM38" s="107"/>
      <c r="WSN38" s="107"/>
      <c r="WSO38" s="107"/>
      <c r="WSP38" s="107"/>
      <c r="WSQ38" s="107"/>
      <c r="WSR38" s="107"/>
      <c r="WSS38" s="107"/>
      <c r="WST38" s="107"/>
      <c r="WSU38" s="107"/>
      <c r="WSV38" s="107"/>
      <c r="WSW38" s="107"/>
      <c r="WSX38" s="107"/>
      <c r="WSY38" s="107"/>
      <c r="WSZ38" s="107"/>
      <c r="WTA38" s="107"/>
      <c r="WTB38" s="107"/>
      <c r="WTC38" s="107"/>
      <c r="WTD38" s="107"/>
      <c r="WTE38" s="107"/>
      <c r="WTF38" s="107"/>
      <c r="WTG38" s="107"/>
      <c r="WTH38" s="107"/>
      <c r="WTI38" s="107"/>
      <c r="WTJ38" s="107"/>
      <c r="WTK38" s="107"/>
      <c r="WTL38" s="107"/>
      <c r="WTM38" s="107"/>
      <c r="WTN38" s="107"/>
      <c r="WTO38" s="107"/>
      <c r="WTP38" s="107"/>
      <c r="WTQ38" s="107"/>
      <c r="WTR38" s="107"/>
      <c r="WTS38" s="107"/>
      <c r="WTT38" s="107"/>
      <c r="WTU38" s="107"/>
      <c r="WTV38" s="107"/>
      <c r="WTW38" s="107"/>
      <c r="WTX38" s="107"/>
      <c r="WTY38" s="107"/>
      <c r="WTZ38" s="107"/>
      <c r="WUA38" s="107"/>
      <c r="WUB38" s="107"/>
      <c r="WUC38" s="107"/>
      <c r="WUD38" s="107"/>
      <c r="WUE38" s="107"/>
      <c r="WUF38" s="107"/>
      <c r="WUG38" s="107"/>
      <c r="WUH38" s="107"/>
      <c r="WUI38" s="107"/>
      <c r="WUJ38" s="107"/>
      <c r="WUK38" s="107"/>
      <c r="WUL38" s="107"/>
      <c r="WUM38" s="107"/>
      <c r="WUN38" s="107"/>
      <c r="WUO38" s="107"/>
      <c r="WUP38" s="107"/>
      <c r="WUQ38" s="107"/>
      <c r="WUR38" s="107"/>
      <c r="WUS38" s="107"/>
      <c r="WUT38" s="107"/>
      <c r="WUU38" s="107"/>
      <c r="WUV38" s="107"/>
      <c r="WUW38" s="107"/>
      <c r="WUX38" s="107"/>
      <c r="WUY38" s="107"/>
      <c r="WUZ38" s="107"/>
      <c r="WVA38" s="107"/>
      <c r="WVB38" s="107"/>
      <c r="WVC38" s="107"/>
      <c r="WVD38" s="107"/>
      <c r="WVE38" s="107"/>
      <c r="WVF38" s="107"/>
      <c r="WVG38" s="107"/>
      <c r="WVH38" s="107"/>
      <c r="WVI38" s="107"/>
      <c r="WVJ38" s="107"/>
      <c r="WVK38" s="107"/>
      <c r="WVL38" s="107"/>
      <c r="WVM38" s="107"/>
      <c r="WVN38" s="107"/>
      <c r="WVO38" s="107"/>
      <c r="WVP38" s="107"/>
      <c r="WVQ38" s="107"/>
      <c r="WVR38" s="107"/>
      <c r="WVS38" s="107"/>
      <c r="WVT38" s="107"/>
      <c r="WVU38" s="107"/>
      <c r="WVV38" s="107"/>
      <c r="WVW38" s="107"/>
      <c r="WVX38" s="107"/>
      <c r="WVY38" s="107"/>
      <c r="WVZ38" s="107"/>
      <c r="WWA38" s="107"/>
      <c r="WWB38" s="107"/>
      <c r="WWC38" s="107"/>
      <c r="WWD38" s="107"/>
      <c r="WWE38" s="107"/>
      <c r="WWF38" s="107"/>
      <c r="WWG38" s="107"/>
      <c r="WWH38" s="107"/>
      <c r="WWI38" s="107"/>
      <c r="WWJ38" s="107"/>
      <c r="WWK38" s="107"/>
      <c r="WWL38" s="107"/>
      <c r="WWM38" s="107"/>
      <c r="WWN38" s="107"/>
      <c r="WWO38" s="107"/>
      <c r="WWP38" s="107"/>
      <c r="WWQ38" s="107"/>
      <c r="WWR38" s="107"/>
      <c r="WWS38" s="107"/>
      <c r="WWT38" s="107"/>
      <c r="WWU38" s="107"/>
      <c r="WWV38" s="107"/>
      <c r="WWW38" s="107"/>
      <c r="WWX38" s="107"/>
      <c r="WWY38" s="107"/>
      <c r="WWZ38" s="107"/>
      <c r="WXA38" s="107"/>
      <c r="WXB38" s="107"/>
      <c r="WXC38" s="107"/>
      <c r="WXD38" s="107"/>
      <c r="WXE38" s="107"/>
      <c r="WXF38" s="107"/>
      <c r="WXG38" s="107"/>
      <c r="WXH38" s="107"/>
      <c r="WXI38" s="107"/>
      <c r="WXJ38" s="107"/>
      <c r="WXK38" s="107"/>
      <c r="WXL38" s="107"/>
      <c r="WXM38" s="107"/>
      <c r="WXN38" s="107"/>
      <c r="WXO38" s="107"/>
      <c r="WXP38" s="107"/>
      <c r="WXQ38" s="107"/>
      <c r="WXR38" s="107"/>
      <c r="WXS38" s="107"/>
      <c r="WXT38" s="107"/>
      <c r="WXU38" s="107"/>
      <c r="WXV38" s="107"/>
      <c r="WXW38" s="107"/>
      <c r="WXX38" s="107"/>
      <c r="WXY38" s="107"/>
      <c r="WXZ38" s="107"/>
      <c r="WYA38" s="107"/>
      <c r="WYB38" s="107"/>
      <c r="WYC38" s="107"/>
      <c r="WYD38" s="107"/>
      <c r="WYE38" s="107"/>
      <c r="WYF38" s="107"/>
      <c r="WYG38" s="107"/>
      <c r="WYH38" s="107"/>
      <c r="WYI38" s="107"/>
      <c r="WYJ38" s="107"/>
      <c r="WYK38" s="107"/>
      <c r="WYL38" s="107"/>
      <c r="WYM38" s="107"/>
      <c r="WYN38" s="107"/>
      <c r="WYO38" s="107"/>
      <c r="WYP38" s="107"/>
      <c r="WYQ38" s="107"/>
      <c r="WYR38" s="107"/>
      <c r="WYS38" s="107"/>
      <c r="WYT38" s="107"/>
      <c r="WYU38" s="107"/>
      <c r="WYV38" s="107"/>
      <c r="WYW38" s="107"/>
      <c r="WYX38" s="107"/>
      <c r="WYY38" s="107"/>
      <c r="WYZ38" s="107"/>
      <c r="WZA38" s="107"/>
      <c r="WZB38" s="107"/>
      <c r="WZC38" s="107"/>
      <c r="WZD38" s="107"/>
      <c r="WZE38" s="107"/>
      <c r="WZF38" s="107"/>
      <c r="WZG38" s="107"/>
      <c r="WZH38" s="107"/>
      <c r="WZI38" s="107"/>
      <c r="WZJ38" s="107"/>
      <c r="WZK38" s="107"/>
      <c r="WZL38" s="107"/>
      <c r="WZM38" s="107"/>
      <c r="WZN38" s="107"/>
      <c r="WZO38" s="107"/>
      <c r="WZP38" s="107"/>
      <c r="WZQ38" s="107"/>
      <c r="WZR38" s="107"/>
      <c r="WZS38" s="107"/>
      <c r="WZT38" s="107"/>
      <c r="WZU38" s="107"/>
      <c r="WZV38" s="107"/>
      <c r="WZW38" s="107"/>
      <c r="WZX38" s="107"/>
      <c r="WZY38" s="107"/>
      <c r="WZZ38" s="107"/>
      <c r="XAA38" s="107"/>
      <c r="XAB38" s="107"/>
      <c r="XAC38" s="107"/>
      <c r="XAD38" s="107"/>
      <c r="XAE38" s="107"/>
      <c r="XAF38" s="107"/>
      <c r="XAG38" s="107"/>
      <c r="XAH38" s="107"/>
      <c r="XAI38" s="107"/>
      <c r="XAJ38" s="107"/>
      <c r="XAK38" s="107"/>
      <c r="XAL38" s="107"/>
      <c r="XAM38" s="107"/>
      <c r="XAN38" s="107"/>
      <c r="XAO38" s="107"/>
      <c r="XAP38" s="107"/>
      <c r="XAQ38" s="107"/>
      <c r="XAR38" s="107"/>
      <c r="XAS38" s="107"/>
      <c r="XAT38" s="107"/>
      <c r="XAU38" s="107"/>
      <c r="XAV38" s="107"/>
      <c r="XAW38" s="107"/>
      <c r="XAX38" s="107"/>
      <c r="XAY38" s="107"/>
      <c r="XAZ38" s="107"/>
      <c r="XBA38" s="107"/>
      <c r="XBB38" s="107"/>
      <c r="XBC38" s="107"/>
      <c r="XBD38" s="107"/>
      <c r="XBE38" s="107"/>
      <c r="XBF38" s="107"/>
      <c r="XBG38" s="107"/>
      <c r="XBH38" s="107"/>
      <c r="XBI38" s="107"/>
      <c r="XBJ38" s="107"/>
      <c r="XBK38" s="107"/>
      <c r="XBL38" s="107"/>
      <c r="XBM38" s="107"/>
      <c r="XBN38" s="107"/>
      <c r="XBO38" s="107"/>
      <c r="XBP38" s="107"/>
      <c r="XBQ38" s="107"/>
      <c r="XBR38" s="107"/>
      <c r="XBS38" s="107"/>
      <c r="XBT38" s="107"/>
      <c r="XBU38" s="107"/>
      <c r="XBV38" s="107"/>
      <c r="XBW38" s="107"/>
      <c r="XBX38" s="107"/>
      <c r="XBY38" s="107"/>
      <c r="XBZ38" s="107"/>
      <c r="XCA38" s="107"/>
      <c r="XCB38" s="107"/>
      <c r="XCC38" s="107"/>
      <c r="XCD38" s="107"/>
      <c r="XCE38" s="107"/>
      <c r="XCF38" s="107"/>
      <c r="XCG38" s="107"/>
      <c r="XCH38" s="107"/>
      <c r="XCI38" s="107"/>
      <c r="XCJ38" s="107"/>
      <c r="XCK38" s="107"/>
      <c r="XCL38" s="107"/>
      <c r="XCM38" s="107"/>
      <c r="XCN38" s="107"/>
      <c r="XCO38" s="107"/>
      <c r="XCP38" s="107"/>
      <c r="XCQ38" s="107"/>
      <c r="XCR38" s="107"/>
      <c r="XCS38" s="107"/>
      <c r="XCT38" s="107"/>
      <c r="XCU38" s="107"/>
      <c r="XCV38" s="107"/>
      <c r="XCW38" s="107"/>
      <c r="XCX38" s="107"/>
      <c r="XCY38" s="107"/>
      <c r="XCZ38" s="107"/>
      <c r="XDA38" s="107"/>
      <c r="XDB38" s="107"/>
      <c r="XDC38" s="107"/>
      <c r="XDD38" s="107"/>
      <c r="XDE38" s="107"/>
      <c r="XDF38" s="107"/>
      <c r="XDG38" s="107"/>
      <c r="XDH38" s="107"/>
      <c r="XDI38" s="107"/>
      <c r="XDJ38" s="107"/>
      <c r="XDK38" s="107"/>
      <c r="XDL38" s="107"/>
      <c r="XDM38" s="107"/>
      <c r="XDN38" s="107"/>
      <c r="XDO38" s="107"/>
      <c r="XDP38" s="107"/>
      <c r="XDQ38" s="107"/>
      <c r="XDR38" s="107"/>
      <c r="XDS38" s="107"/>
      <c r="XDT38" s="107"/>
      <c r="XDU38" s="107"/>
      <c r="XDV38" s="107"/>
      <c r="XDW38" s="107"/>
      <c r="XDX38" s="107"/>
      <c r="XDY38" s="107"/>
      <c r="XDZ38" s="107"/>
    </row>
    <row r="39" ht="13.5" spans="1:3">
      <c r="A39" s="138"/>
      <c r="B39" s="139"/>
      <c r="C39" s="139"/>
    </row>
    <row r="40" ht="13.5" spans="1:3">
      <c r="A40" s="138"/>
      <c r="B40" s="139"/>
      <c r="C40" s="139"/>
    </row>
    <row r="41" ht="13.5" spans="1:3">
      <c r="A41" s="138"/>
      <c r="B41" s="139"/>
      <c r="C41" s="139"/>
    </row>
    <row r="42" ht="13.5" spans="1:3">
      <c r="A42" s="138"/>
      <c r="B42" s="140"/>
      <c r="C42" s="140"/>
    </row>
    <row r="43" ht="13.5" spans="1:3">
      <c r="A43" s="138"/>
      <c r="B43" s="140"/>
      <c r="C43" s="140"/>
    </row>
    <row r="44" ht="13.5" spans="1:3">
      <c r="A44" s="138"/>
      <c r="B44" s="140"/>
      <c r="C44" s="140"/>
    </row>
    <row r="45" ht="13.5" spans="1:3">
      <c r="A45" s="138"/>
      <c r="B45" s="140"/>
      <c r="C45" s="140"/>
    </row>
    <row r="46" ht="13.5" spans="1:3">
      <c r="A46" s="138"/>
      <c r="B46" s="140"/>
      <c r="C46" s="140"/>
    </row>
    <row r="47" ht="13.5" spans="1:3">
      <c r="A47" s="138"/>
      <c r="B47" s="140"/>
      <c r="C47" s="140"/>
    </row>
    <row r="48" ht="13.5" spans="1:3">
      <c r="A48" s="138"/>
      <c r="B48" s="140"/>
      <c r="C48" s="140"/>
    </row>
    <row r="49" ht="13.5" spans="1:3">
      <c r="A49" s="138"/>
      <c r="B49" s="140"/>
      <c r="C49" s="140"/>
    </row>
    <row r="50" ht="13.5" spans="1:3">
      <c r="A50" s="138"/>
      <c r="B50" s="140"/>
      <c r="C50" s="140"/>
    </row>
    <row r="51" ht="13.5" spans="1:3">
      <c r="A51" s="138"/>
      <c r="B51" s="140"/>
      <c r="C51" s="140"/>
    </row>
    <row r="52" ht="13.5" spans="1:3">
      <c r="A52" s="138"/>
      <c r="B52" s="140"/>
      <c r="C52" s="140"/>
    </row>
    <row r="53" ht="13.5" spans="1:3">
      <c r="A53" s="138"/>
      <c r="B53" s="140"/>
      <c r="C53" s="140"/>
    </row>
    <row r="54" ht="13.5" spans="1:3">
      <c r="A54" s="138"/>
      <c r="B54" s="140"/>
      <c r="C54" s="140"/>
    </row>
    <row r="55" ht="13.5" spans="1:3">
      <c r="A55" s="138"/>
      <c r="B55" s="140"/>
      <c r="C55" s="140"/>
    </row>
    <row r="56" ht="13.5" spans="1:3">
      <c r="A56" s="138"/>
      <c r="B56" s="140"/>
      <c r="C56" s="140"/>
    </row>
    <row r="57" ht="13.5" spans="1:3">
      <c r="A57" s="138"/>
      <c r="B57" s="140"/>
      <c r="C57" s="140"/>
    </row>
    <row r="58" ht="13.5" spans="1:3">
      <c r="A58" s="138"/>
      <c r="B58" s="140"/>
      <c r="C58" s="140"/>
    </row>
    <row r="59" ht="13.5" spans="1:3">
      <c r="A59" s="138"/>
      <c r="B59" s="140"/>
      <c r="C59" s="140"/>
    </row>
    <row r="60" ht="13.5" spans="1:3">
      <c r="A60" s="138"/>
      <c r="B60" s="140"/>
      <c r="C60" s="140"/>
    </row>
    <row r="61" ht="13.5" spans="1:3">
      <c r="A61" s="138"/>
      <c r="B61" s="140"/>
      <c r="C61" s="140"/>
    </row>
    <row r="62" ht="13.5" spans="1:3">
      <c r="A62" s="138"/>
      <c r="B62" s="140"/>
      <c r="C62" s="140"/>
    </row>
    <row r="63" ht="13.5" spans="1:3">
      <c r="A63" s="138"/>
      <c r="B63" s="140"/>
      <c r="C63" s="140"/>
    </row>
    <row r="64" ht="13.5" spans="1:3">
      <c r="A64" s="138"/>
      <c r="B64" s="140"/>
      <c r="C64" s="140"/>
    </row>
    <row r="65" ht="13.5" spans="1:3">
      <c r="A65" s="138"/>
      <c r="B65" s="140"/>
      <c r="C65" s="140"/>
    </row>
    <row r="66" ht="13.5" spans="1:3">
      <c r="A66" s="138"/>
      <c r="B66" s="140"/>
      <c r="C66" s="140"/>
    </row>
    <row r="67" ht="13.5" spans="1:3">
      <c r="A67" s="138"/>
      <c r="B67" s="140"/>
      <c r="C67" s="140"/>
    </row>
    <row r="68" ht="13.5" spans="1:3">
      <c r="A68" s="138"/>
      <c r="B68" s="140"/>
      <c r="C68" s="140"/>
    </row>
    <row r="69" ht="13.5" spans="1:3">
      <c r="A69" s="138"/>
      <c r="B69" s="140"/>
      <c r="C69" s="140"/>
    </row>
    <row r="70" ht="13.5" spans="1:3">
      <c r="A70" s="138"/>
      <c r="B70" s="140"/>
      <c r="C70" s="140"/>
    </row>
    <row r="71" ht="13.5" spans="1:3">
      <c r="A71" s="138"/>
      <c r="B71" s="140"/>
      <c r="C71" s="140"/>
    </row>
    <row r="72" ht="13.5" spans="1:3">
      <c r="A72" s="138"/>
      <c r="B72" s="140"/>
      <c r="C72" s="140"/>
    </row>
    <row r="73" ht="13.5" spans="1:3">
      <c r="A73" s="138"/>
      <c r="B73" s="140"/>
      <c r="C73" s="140"/>
    </row>
    <row r="74" ht="13.5" spans="1:3">
      <c r="A74" s="138"/>
      <c r="B74" s="140"/>
      <c r="C74" s="140"/>
    </row>
    <row r="75" ht="13.5" spans="1:3">
      <c r="A75" s="138"/>
      <c r="B75" s="140"/>
      <c r="C75" s="140"/>
    </row>
    <row r="76" ht="13.5" spans="1:3">
      <c r="A76" s="138"/>
      <c r="B76" s="140"/>
      <c r="C76" s="140"/>
    </row>
    <row r="77" ht="13.5" spans="1:3">
      <c r="A77" s="138"/>
      <c r="B77" s="140"/>
      <c r="C77" s="140"/>
    </row>
    <row r="78" ht="13.5" spans="1:3">
      <c r="A78" s="138"/>
      <c r="B78" s="140"/>
      <c r="C78" s="140"/>
    </row>
    <row r="79" ht="13.5" spans="1:3">
      <c r="A79" s="138"/>
      <c r="B79" s="140"/>
      <c r="C79" s="140"/>
    </row>
    <row r="80" ht="13.5" spans="1:3">
      <c r="A80" s="138"/>
      <c r="B80" s="140"/>
      <c r="C80" s="140"/>
    </row>
    <row r="81" ht="13.5" spans="1:3">
      <c r="A81" s="138"/>
      <c r="B81" s="140"/>
      <c r="C81" s="140"/>
    </row>
    <row r="82" ht="13.5" spans="1:3">
      <c r="A82" s="138"/>
      <c r="B82" s="140"/>
      <c r="C82" s="140"/>
    </row>
    <row r="83" ht="13.5" spans="1:3">
      <c r="A83" s="138"/>
      <c r="B83" s="140"/>
      <c r="C83" s="140"/>
    </row>
    <row r="84" ht="13.5" spans="1:3">
      <c r="A84" s="138"/>
      <c r="B84" s="140"/>
      <c r="C84" s="140"/>
    </row>
    <row r="85" ht="13.5" spans="1:3">
      <c r="A85" s="138"/>
      <c r="B85" s="140"/>
      <c r="C85" s="140"/>
    </row>
    <row r="86" ht="13.5" spans="1:3">
      <c r="A86" s="138"/>
      <c r="B86" s="140"/>
      <c r="C86" s="140"/>
    </row>
    <row r="87" ht="13.5" spans="1:3">
      <c r="A87" s="138"/>
      <c r="B87" s="140"/>
      <c r="C87" s="140"/>
    </row>
    <row r="88" ht="13.5" spans="1:3">
      <c r="A88" s="138"/>
      <c r="B88" s="140"/>
      <c r="C88" s="140"/>
    </row>
    <row r="89" ht="13.5" spans="1:3">
      <c r="A89" s="138"/>
      <c r="B89" s="140"/>
      <c r="C89" s="140"/>
    </row>
    <row r="90" ht="13.5" spans="1:3">
      <c r="A90" s="138"/>
      <c r="B90" s="140"/>
      <c r="C90" s="140"/>
    </row>
    <row r="91" ht="13.5" spans="1:3">
      <c r="A91" s="138"/>
      <c r="B91" s="140"/>
      <c r="C91" s="140"/>
    </row>
    <row r="92" ht="13.5" spans="1:3">
      <c r="A92" s="138"/>
      <c r="B92" s="140"/>
      <c r="C92" s="140"/>
    </row>
    <row r="93" ht="13.5" spans="1:3">
      <c r="A93" s="138"/>
      <c r="B93" s="140"/>
      <c r="C93" s="140"/>
    </row>
    <row r="94" ht="13.5" spans="1:3">
      <c r="A94" s="138"/>
      <c r="B94" s="140"/>
      <c r="C94" s="140"/>
    </row>
    <row r="95" ht="13.5" spans="1:3">
      <c r="A95" s="138"/>
      <c r="B95" s="140"/>
      <c r="C95" s="140"/>
    </row>
    <row r="96" ht="13.5" spans="1:3">
      <c r="A96" s="138"/>
      <c r="B96" s="140"/>
      <c r="C96" s="140"/>
    </row>
    <row r="97" ht="13.5" spans="1:3">
      <c r="A97" s="138"/>
      <c r="B97" s="140"/>
      <c r="C97" s="140"/>
    </row>
    <row r="98" ht="13.5" spans="1:3">
      <c r="A98" s="138"/>
      <c r="B98" s="140"/>
      <c r="C98" s="140"/>
    </row>
    <row r="99" ht="13.5" spans="1:3">
      <c r="A99" s="138"/>
      <c r="B99" s="140"/>
      <c r="C99" s="140"/>
    </row>
    <row r="100" ht="13.5" spans="1:3">
      <c r="A100" s="138"/>
      <c r="B100" s="140"/>
      <c r="C100" s="140"/>
    </row>
    <row r="101" ht="13.5" spans="1:3">
      <c r="A101" s="138"/>
      <c r="B101" s="140"/>
      <c r="C101" s="140"/>
    </row>
    <row r="102" ht="13.5" spans="1:3">
      <c r="A102" s="138"/>
      <c r="B102" s="140"/>
      <c r="C102" s="140"/>
    </row>
    <row r="103" ht="13.5" spans="1:3">
      <c r="A103" s="138"/>
      <c r="B103" s="140"/>
      <c r="C103" s="140"/>
    </row>
    <row r="104" ht="13.5" spans="1:3">
      <c r="A104" s="138"/>
      <c r="B104" s="140"/>
      <c r="C104" s="140"/>
    </row>
    <row r="105" ht="13.5" spans="1:3">
      <c r="A105" s="138"/>
      <c r="B105" s="140"/>
      <c r="C105" s="140"/>
    </row>
    <row r="106" ht="13.5" spans="1:3">
      <c r="A106" s="138"/>
      <c r="B106" s="140"/>
      <c r="C106" s="140"/>
    </row>
    <row r="107" ht="13.5" spans="1:3">
      <c r="A107" s="138"/>
      <c r="B107" s="140"/>
      <c r="C107" s="140"/>
    </row>
    <row r="108" ht="13.5" spans="1:3">
      <c r="A108" s="138"/>
      <c r="B108" s="140"/>
      <c r="C108" s="140"/>
    </row>
    <row r="109" ht="13.5" spans="1:3">
      <c r="A109" s="138"/>
      <c r="B109" s="140"/>
      <c r="C109" s="140"/>
    </row>
    <row r="110" ht="13.5" spans="1:3">
      <c r="A110" s="138"/>
      <c r="B110" s="140"/>
      <c r="C110" s="140"/>
    </row>
    <row r="111" ht="13.5" spans="1:3">
      <c r="A111" s="138"/>
      <c r="B111" s="140"/>
      <c r="C111" s="140"/>
    </row>
    <row r="112" ht="13.5" spans="1:3">
      <c r="A112" s="138"/>
      <c r="B112" s="140"/>
      <c r="C112" s="140"/>
    </row>
    <row r="113" ht="13.5" spans="1:3">
      <c r="A113" s="138"/>
      <c r="B113" s="140"/>
      <c r="C113" s="140"/>
    </row>
    <row r="114" ht="13.5" spans="1:3">
      <c r="A114" s="138"/>
      <c r="B114" s="140"/>
      <c r="C114" s="140"/>
    </row>
    <row r="115" ht="13.5" spans="1:3">
      <c r="A115" s="138"/>
      <c r="B115" s="140"/>
      <c r="C115" s="140"/>
    </row>
    <row r="116" ht="13.5" spans="1:3">
      <c r="A116" s="138"/>
      <c r="B116" s="140"/>
      <c r="C116" s="140"/>
    </row>
    <row r="117" ht="13.5" spans="1:3">
      <c r="A117" s="138"/>
      <c r="B117" s="140"/>
      <c r="C117" s="140"/>
    </row>
    <row r="118" ht="13.5" spans="1:3">
      <c r="A118" s="138"/>
      <c r="B118" s="140"/>
      <c r="C118" s="140"/>
    </row>
    <row r="119" ht="13.5" spans="1:3">
      <c r="A119" s="138"/>
      <c r="B119" s="140"/>
      <c r="C119" s="140"/>
    </row>
    <row r="120" ht="13.5" spans="1:3">
      <c r="A120" s="138"/>
      <c r="B120" s="140"/>
      <c r="C120" s="140"/>
    </row>
    <row r="121" ht="13.5" spans="1:3">
      <c r="A121" s="138"/>
      <c r="B121" s="140"/>
      <c r="C121" s="140"/>
    </row>
    <row r="122" ht="13.5" spans="1:3">
      <c r="A122" s="138"/>
      <c r="B122" s="140"/>
      <c r="C122" s="140"/>
    </row>
    <row r="123" ht="13.5" spans="1:3">
      <c r="A123" s="138"/>
      <c r="B123" s="140"/>
      <c r="C123" s="140"/>
    </row>
    <row r="124" ht="13.5" spans="1:3">
      <c r="A124" s="138"/>
      <c r="B124" s="140"/>
      <c r="C124" s="140"/>
    </row>
    <row r="125" ht="13.5" spans="1:3">
      <c r="A125" s="138"/>
      <c r="B125" s="140"/>
      <c r="C125" s="140"/>
    </row>
    <row r="126" ht="13.5" spans="1:3">
      <c r="A126" s="138"/>
      <c r="B126" s="140"/>
      <c r="C126" s="140"/>
    </row>
    <row r="127" ht="13.5" spans="1:3">
      <c r="A127" s="138"/>
      <c r="B127" s="140"/>
      <c r="C127" s="140"/>
    </row>
    <row r="128" ht="13.5" spans="1:3">
      <c r="A128" s="138"/>
      <c r="B128" s="140"/>
      <c r="C128" s="140"/>
    </row>
    <row r="129" ht="13.5" spans="1:3">
      <c r="A129" s="138"/>
      <c r="B129" s="140"/>
      <c r="C129" s="140"/>
    </row>
    <row r="130" ht="13.5" spans="1:3">
      <c r="A130" s="138"/>
      <c r="B130" s="140"/>
      <c r="C130" s="140"/>
    </row>
    <row r="131" ht="13.5" spans="1:3">
      <c r="A131" s="138"/>
      <c r="B131" s="140"/>
      <c r="C131" s="140"/>
    </row>
    <row r="132" ht="13.5" spans="1:3">
      <c r="A132" s="138"/>
      <c r="B132" s="140"/>
      <c r="C132" s="140"/>
    </row>
    <row r="133" ht="13.5" spans="1:3">
      <c r="A133" s="138"/>
      <c r="B133" s="140"/>
      <c r="C133" s="140"/>
    </row>
    <row r="134" ht="13.5" spans="1:3">
      <c r="A134" s="138"/>
      <c r="B134" s="140"/>
      <c r="C134" s="140"/>
    </row>
    <row r="135" ht="13.5" spans="1:3">
      <c r="A135" s="138"/>
      <c r="B135" s="140"/>
      <c r="C135" s="140"/>
    </row>
    <row r="136" ht="13.5" spans="1:3">
      <c r="A136" s="138"/>
      <c r="B136" s="140"/>
      <c r="C136" s="140"/>
    </row>
    <row r="137" ht="13.5" spans="1:3">
      <c r="A137" s="138"/>
      <c r="B137" s="140"/>
      <c r="C137" s="140"/>
    </row>
    <row r="138" ht="13.5" spans="1:3">
      <c r="A138" s="138"/>
      <c r="B138" s="140"/>
      <c r="C138" s="140"/>
    </row>
    <row r="139" ht="13.5" spans="1:3">
      <c r="A139" s="138"/>
      <c r="B139" s="140"/>
      <c r="C139" s="140"/>
    </row>
    <row r="140" ht="13.5" spans="1:3">
      <c r="A140" s="138"/>
      <c r="B140" s="140"/>
      <c r="C140" s="140"/>
    </row>
    <row r="141" ht="13.5" spans="1:3">
      <c r="A141" s="138"/>
      <c r="B141" s="140"/>
      <c r="C141" s="140"/>
    </row>
    <row r="142" ht="13.5" spans="1:3">
      <c r="A142" s="138"/>
      <c r="B142" s="140"/>
      <c r="C142" s="140"/>
    </row>
    <row r="143" ht="13.5" spans="1:3">
      <c r="A143" s="138"/>
      <c r="B143" s="140"/>
      <c r="C143" s="140"/>
    </row>
    <row r="144" ht="13.5" spans="1:3">
      <c r="A144" s="138"/>
      <c r="B144" s="140"/>
      <c r="C144" s="140"/>
    </row>
    <row r="145" ht="13.5" spans="1:3">
      <c r="A145" s="138"/>
      <c r="B145" s="140"/>
      <c r="C145" s="140"/>
    </row>
    <row r="146" ht="13.5" spans="1:3">
      <c r="A146" s="138"/>
      <c r="B146" s="140"/>
      <c r="C146" s="140"/>
    </row>
    <row r="147" ht="13.5" spans="1:3">
      <c r="A147" s="138"/>
      <c r="B147" s="140"/>
      <c r="C147" s="140"/>
    </row>
    <row r="148" ht="13.5" spans="1:3">
      <c r="A148" s="138"/>
      <c r="B148" s="140"/>
      <c r="C148" s="140"/>
    </row>
    <row r="149" ht="13.5" spans="1:3">
      <c r="A149" s="138"/>
      <c r="B149" s="140"/>
      <c r="C149" s="140"/>
    </row>
    <row r="150" ht="13.5" spans="1:3">
      <c r="A150" s="138"/>
      <c r="B150" s="140"/>
      <c r="C150" s="140"/>
    </row>
    <row r="151" ht="13.5" spans="1:3">
      <c r="A151" s="138"/>
      <c r="B151" s="140"/>
      <c r="C151" s="140"/>
    </row>
    <row r="152" ht="13.5" spans="1:3">
      <c r="A152" s="138"/>
      <c r="B152" s="140"/>
      <c r="C152" s="140"/>
    </row>
    <row r="153" ht="13.5" spans="1:3">
      <c r="A153" s="138"/>
      <c r="B153" s="140"/>
      <c r="C153" s="140"/>
    </row>
    <row r="154" ht="13.5" spans="1:3">
      <c r="A154" s="138"/>
      <c r="B154" s="140"/>
      <c r="C154" s="140"/>
    </row>
  </sheetData>
  <mergeCells count="1">
    <mergeCell ref="A1:J1"/>
  </mergeCells>
  <printOptions horizontalCentered="1"/>
  <pageMargins left="0.393055555555556" right="0.393055555555556" top="0.786805555555556" bottom="0.472222222222222" header="0.239583333333333" footer="0.200694444444444"/>
  <pageSetup paperSize="9" scale="80" orientation="landscape" horizontalDpi="600" verticalDpi="600"/>
  <headerFooter alignWithMargins="0">
    <oddFooter>&amp;C第 &amp;P 页</oddFooter>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N91"/>
  <sheetViews>
    <sheetView showZeros="0" workbookViewId="0">
      <pane xSplit="1" ySplit="4" topLeftCell="B34" activePane="bottomRight" state="frozen"/>
      <selection/>
      <selection pane="topRight"/>
      <selection pane="bottomLeft"/>
      <selection pane="bottomRight" activeCell="I48" sqref="I48"/>
    </sheetView>
  </sheetViews>
  <sheetFormatPr defaultColWidth="9" defaultRowHeight="14.25"/>
  <cols>
    <col min="1" max="1" width="53.125" style="107" customWidth="1"/>
    <col min="2" max="5" width="8.125" style="109" hidden="1" customWidth="1"/>
    <col min="6" max="9" width="8.125" style="109" customWidth="1"/>
    <col min="10" max="10" width="85.125" style="80" customWidth="1"/>
    <col min="11" max="11" width="9" style="107" customWidth="1"/>
    <col min="12" max="37" width="6.875" style="107" customWidth="1"/>
    <col min="38" max="52" width="9" style="107" customWidth="1"/>
    <col min="53" max="16384" width="9" style="107"/>
  </cols>
  <sheetData>
    <row r="1" ht="32.1" customHeight="1" spans="1:10">
      <c r="A1" s="110" t="s">
        <v>359</v>
      </c>
      <c r="B1" s="111"/>
      <c r="C1" s="111"/>
      <c r="D1" s="111"/>
      <c r="E1" s="111"/>
      <c r="F1" s="111"/>
      <c r="G1" s="111"/>
      <c r="H1" s="111"/>
      <c r="I1" s="111"/>
      <c r="J1" s="110"/>
    </row>
    <row r="2" ht="19" customHeight="1" spans="1:10">
      <c r="A2" s="112" t="s">
        <v>360</v>
      </c>
      <c r="B2" s="113"/>
      <c r="C2" s="113"/>
      <c r="D2" s="113"/>
      <c r="E2" s="113"/>
      <c r="F2" s="113"/>
      <c r="G2" s="113"/>
      <c r="H2" s="113"/>
      <c r="I2" s="113"/>
      <c r="J2" s="103" t="s">
        <v>361</v>
      </c>
    </row>
    <row r="3" ht="27.95" customHeight="1" spans="1:10">
      <c r="A3" s="96" t="s">
        <v>362</v>
      </c>
      <c r="B3" s="60" t="s">
        <v>27</v>
      </c>
      <c r="C3" s="114" t="s">
        <v>28</v>
      </c>
      <c r="D3" s="115" t="s">
        <v>363</v>
      </c>
      <c r="E3" s="115" t="s">
        <v>364</v>
      </c>
      <c r="F3" s="115" t="s">
        <v>365</v>
      </c>
      <c r="G3" s="115" t="s">
        <v>32</v>
      </c>
      <c r="H3" s="115" t="s">
        <v>33</v>
      </c>
      <c r="I3" s="115" t="s">
        <v>34</v>
      </c>
      <c r="J3" s="83" t="s">
        <v>366</v>
      </c>
    </row>
    <row r="4" ht="23.25" customHeight="1" spans="1:37">
      <c r="A4" s="96"/>
      <c r="B4" s="60"/>
      <c r="C4" s="114"/>
      <c r="D4" s="90"/>
      <c r="E4" s="90" t="s">
        <v>364</v>
      </c>
      <c r="F4" s="90" t="s">
        <v>367</v>
      </c>
      <c r="G4" s="90"/>
      <c r="H4" s="90"/>
      <c r="I4" s="90"/>
      <c r="J4" s="83"/>
      <c r="L4" s="122"/>
      <c r="M4" s="122"/>
      <c r="N4" s="122"/>
      <c r="O4" s="122"/>
      <c r="P4" s="122"/>
      <c r="Q4" s="122"/>
      <c r="R4" s="122"/>
      <c r="S4" s="122"/>
      <c r="T4" s="122"/>
      <c r="U4" s="122"/>
      <c r="V4" s="122"/>
      <c r="W4" s="122"/>
      <c r="X4" s="122"/>
      <c r="Y4" s="122"/>
      <c r="Z4" s="122"/>
      <c r="AA4" s="122"/>
      <c r="AB4" s="122"/>
      <c r="AC4" s="122"/>
      <c r="AD4" s="122"/>
      <c r="AE4" s="122"/>
      <c r="AF4" s="122"/>
      <c r="AG4" s="122"/>
      <c r="AH4" s="122"/>
      <c r="AI4" s="122"/>
      <c r="AJ4" s="122"/>
      <c r="AK4" s="122"/>
    </row>
    <row r="5" ht="20" customHeight="1" spans="1:37">
      <c r="A5" s="96" t="s">
        <v>368</v>
      </c>
      <c r="B5" s="60">
        <v>150606</v>
      </c>
      <c r="C5" s="60">
        <f t="shared" ref="C5:H5" si="0">C6+C12+C16+C34+C49+C67+C71+C76+C78</f>
        <v>151777</v>
      </c>
      <c r="D5" s="60">
        <f t="shared" si="0"/>
        <v>151628</v>
      </c>
      <c r="E5" s="86">
        <f t="shared" ref="E5:E28" si="1">D5/C5</f>
        <v>0.999018296579851</v>
      </c>
      <c r="F5" s="60">
        <f t="shared" si="0"/>
        <v>28083</v>
      </c>
      <c r="G5" s="60">
        <f t="shared" si="0"/>
        <v>28009.49</v>
      </c>
      <c r="H5" s="60">
        <f t="shared" si="0"/>
        <v>5028</v>
      </c>
      <c r="I5" s="60">
        <f>F5+H5</f>
        <v>33111</v>
      </c>
      <c r="J5" s="87"/>
      <c r="L5" s="107">
        <v>20129</v>
      </c>
      <c r="M5" s="107">
        <v>20138</v>
      </c>
      <c r="N5" s="107">
        <v>20502</v>
      </c>
      <c r="O5" s="107">
        <v>20503</v>
      </c>
      <c r="P5" s="107">
        <v>20602</v>
      </c>
      <c r="Q5" s="107">
        <v>20701</v>
      </c>
      <c r="R5" s="107">
        <v>20802</v>
      </c>
      <c r="S5" s="107">
        <v>20808</v>
      </c>
      <c r="T5" s="107">
        <v>20811</v>
      </c>
      <c r="U5" s="107">
        <v>20826</v>
      </c>
      <c r="V5" s="107">
        <v>21001</v>
      </c>
      <c r="W5" s="107">
        <v>21002</v>
      </c>
      <c r="X5" s="107">
        <v>21003</v>
      </c>
      <c r="Y5" s="107">
        <v>21004</v>
      </c>
      <c r="Z5" s="107">
        <v>21007</v>
      </c>
      <c r="AA5" s="107">
        <v>21012</v>
      </c>
      <c r="AB5" s="107">
        <v>21016</v>
      </c>
      <c r="AC5" s="107">
        <v>21103</v>
      </c>
      <c r="AD5" s="107">
        <v>21301</v>
      </c>
      <c r="AE5" s="107">
        <v>21302</v>
      </c>
      <c r="AF5" s="107">
        <v>21303</v>
      </c>
      <c r="AG5" s="107">
        <v>21305</v>
      </c>
      <c r="AH5" s="107">
        <v>21401</v>
      </c>
      <c r="AI5" s="107">
        <v>22001</v>
      </c>
      <c r="AJ5" s="107">
        <v>22005</v>
      </c>
      <c r="AK5" s="107">
        <v>22406</v>
      </c>
    </row>
    <row r="6" s="107" customFormat="1" ht="20" customHeight="1" spans="1:37">
      <c r="A6" s="71" t="s">
        <v>369</v>
      </c>
      <c r="B6" s="70">
        <v>131530</v>
      </c>
      <c r="C6" s="70">
        <f t="shared" ref="C6:H6" si="2">SUM(C7:C11)</f>
        <v>131530</v>
      </c>
      <c r="D6" s="70">
        <f t="shared" si="2"/>
        <v>131530</v>
      </c>
      <c r="E6" s="86">
        <f t="shared" si="1"/>
        <v>1</v>
      </c>
      <c r="F6" s="70">
        <f t="shared" si="2"/>
        <v>6205</v>
      </c>
      <c r="G6" s="70">
        <f t="shared" si="2"/>
        <v>5484</v>
      </c>
      <c r="H6" s="70">
        <f t="shared" si="2"/>
        <v>-721</v>
      </c>
      <c r="I6" s="60">
        <f t="shared" ref="I6:I38" si="3">F6+H6</f>
        <v>5484</v>
      </c>
      <c r="J6" s="87"/>
      <c r="L6" s="107">
        <f t="shared" ref="L6:AK6" si="4">SUM(L7:L88)</f>
        <v>0</v>
      </c>
      <c r="M6" s="107">
        <f t="shared" si="4"/>
        <v>0</v>
      </c>
      <c r="N6" s="107">
        <f t="shared" si="4"/>
        <v>0</v>
      </c>
      <c r="O6" s="107">
        <f t="shared" si="4"/>
        <v>0</v>
      </c>
      <c r="P6" s="107">
        <f t="shared" si="4"/>
        <v>0</v>
      </c>
      <c r="Q6" s="107">
        <f t="shared" si="4"/>
        <v>0</v>
      </c>
      <c r="R6" s="107">
        <f t="shared" si="4"/>
        <v>0</v>
      </c>
      <c r="S6" s="107">
        <f t="shared" si="4"/>
        <v>717</v>
      </c>
      <c r="T6" s="107">
        <f t="shared" si="4"/>
        <v>0</v>
      </c>
      <c r="U6" s="107">
        <f t="shared" si="4"/>
        <v>2348</v>
      </c>
      <c r="V6" s="107">
        <f t="shared" si="4"/>
        <v>0</v>
      </c>
      <c r="W6" s="107">
        <f t="shared" si="4"/>
        <v>0</v>
      </c>
      <c r="X6" s="107">
        <f t="shared" si="4"/>
        <v>0</v>
      </c>
      <c r="Y6" s="107">
        <f t="shared" si="4"/>
        <v>0</v>
      </c>
      <c r="Z6" s="107">
        <f t="shared" si="4"/>
        <v>0</v>
      </c>
      <c r="AA6" s="107">
        <f t="shared" si="4"/>
        <v>1499</v>
      </c>
      <c r="AB6" s="107">
        <f t="shared" si="4"/>
        <v>1700</v>
      </c>
      <c r="AC6" s="107">
        <f t="shared" si="4"/>
        <v>0</v>
      </c>
      <c r="AD6" s="107">
        <f t="shared" si="4"/>
        <v>400</v>
      </c>
      <c r="AE6" s="107">
        <f t="shared" si="4"/>
        <v>0</v>
      </c>
      <c r="AF6" s="107">
        <f t="shared" si="4"/>
        <v>0</v>
      </c>
      <c r="AG6" s="107">
        <f t="shared" si="4"/>
        <v>5853</v>
      </c>
      <c r="AH6" s="107">
        <f t="shared" si="4"/>
        <v>0</v>
      </c>
      <c r="AI6" s="107">
        <f t="shared" si="4"/>
        <v>0</v>
      </c>
      <c r="AJ6" s="107">
        <f t="shared" si="4"/>
        <v>0</v>
      </c>
      <c r="AK6" s="107">
        <f t="shared" si="4"/>
        <v>0</v>
      </c>
    </row>
    <row r="7" s="107" customFormat="1" ht="20" customHeight="1" spans="1:10">
      <c r="A7" s="24" t="s">
        <v>370</v>
      </c>
      <c r="B7" s="60">
        <v>123763</v>
      </c>
      <c r="C7" s="60">
        <v>123763</v>
      </c>
      <c r="D7" s="60">
        <v>123763</v>
      </c>
      <c r="E7" s="86">
        <f t="shared" si="1"/>
        <v>1</v>
      </c>
      <c r="F7" s="60"/>
      <c r="G7" s="60"/>
      <c r="H7" s="60"/>
      <c r="I7" s="60">
        <f t="shared" si="3"/>
        <v>0</v>
      </c>
      <c r="J7" s="87"/>
    </row>
    <row r="8" s="107" customFormat="1" ht="20" customHeight="1" spans="1:33">
      <c r="A8" s="24" t="s">
        <v>371</v>
      </c>
      <c r="B8" s="60">
        <v>6645</v>
      </c>
      <c r="C8" s="60">
        <v>6645</v>
      </c>
      <c r="D8" s="60">
        <v>6645</v>
      </c>
      <c r="E8" s="86">
        <f t="shared" si="1"/>
        <v>1</v>
      </c>
      <c r="F8" s="60">
        <v>5110</v>
      </c>
      <c r="G8" s="60">
        <v>5110</v>
      </c>
      <c r="H8" s="60"/>
      <c r="I8" s="60">
        <f t="shared" si="3"/>
        <v>5110</v>
      </c>
      <c r="J8" s="87"/>
      <c r="AG8" s="107">
        <v>5110</v>
      </c>
    </row>
    <row r="9" s="107" customFormat="1" ht="20" customHeight="1" spans="1:10">
      <c r="A9" s="24" t="s">
        <v>372</v>
      </c>
      <c r="B9" s="60">
        <v>379</v>
      </c>
      <c r="C9" s="60">
        <v>379</v>
      </c>
      <c r="D9" s="60">
        <v>379</v>
      </c>
      <c r="E9" s="86">
        <f t="shared" si="1"/>
        <v>1</v>
      </c>
      <c r="F9" s="60">
        <f>176*2</f>
        <v>352</v>
      </c>
      <c r="G9" s="60">
        <v>314</v>
      </c>
      <c r="H9" s="60">
        <v>-38</v>
      </c>
      <c r="I9" s="60">
        <f t="shared" si="3"/>
        <v>314</v>
      </c>
      <c r="J9" s="87"/>
    </row>
    <row r="10" s="107" customFormat="1" ht="20" customHeight="1" spans="1:33">
      <c r="A10" s="24" t="s">
        <v>373</v>
      </c>
      <c r="B10" s="60">
        <v>200</v>
      </c>
      <c r="C10" s="60">
        <v>200</v>
      </c>
      <c r="D10" s="60">
        <v>200</v>
      </c>
      <c r="E10" s="86">
        <f t="shared" si="1"/>
        <v>1</v>
      </c>
      <c r="F10" s="60">
        <v>200</v>
      </c>
      <c r="G10" s="60">
        <f>226-200</f>
        <v>26</v>
      </c>
      <c r="H10" s="60">
        <f>-200+25</f>
        <v>-175</v>
      </c>
      <c r="I10" s="60">
        <f t="shared" si="3"/>
        <v>25</v>
      </c>
      <c r="J10" s="123" t="s">
        <v>374</v>
      </c>
      <c r="AG10" s="107">
        <v>200</v>
      </c>
    </row>
    <row r="11" s="107" customFormat="1" ht="20" customHeight="1" spans="1:33">
      <c r="A11" s="24" t="s">
        <v>375</v>
      </c>
      <c r="B11" s="60">
        <v>543</v>
      </c>
      <c r="C11" s="60">
        <v>543</v>
      </c>
      <c r="D11" s="60">
        <v>543</v>
      </c>
      <c r="E11" s="86">
        <f t="shared" si="1"/>
        <v>1</v>
      </c>
      <c r="F11" s="60">
        <v>543</v>
      </c>
      <c r="G11" s="60">
        <f>577-543</f>
        <v>34</v>
      </c>
      <c r="H11" s="60">
        <v>-508</v>
      </c>
      <c r="I11" s="60">
        <f t="shared" si="3"/>
        <v>35</v>
      </c>
      <c r="J11" s="123" t="s">
        <v>376</v>
      </c>
      <c r="AG11" s="107">
        <v>543</v>
      </c>
    </row>
    <row r="12" ht="20" customHeight="1" spans="1:10">
      <c r="A12" s="116" t="s">
        <v>377</v>
      </c>
      <c r="B12" s="60">
        <v>556</v>
      </c>
      <c r="C12" s="60">
        <f t="shared" ref="C12:H12" si="5">SUM(C13:C15)</f>
        <v>656</v>
      </c>
      <c r="D12" s="60">
        <f t="shared" si="5"/>
        <v>624</v>
      </c>
      <c r="E12" s="86">
        <f t="shared" si="1"/>
        <v>0.951219512195122</v>
      </c>
      <c r="F12" s="60">
        <f t="shared" si="5"/>
        <v>664</v>
      </c>
      <c r="G12" s="60">
        <f t="shared" si="5"/>
        <v>579</v>
      </c>
      <c r="H12" s="60">
        <f t="shared" si="5"/>
        <v>-25</v>
      </c>
      <c r="I12" s="60">
        <f t="shared" si="3"/>
        <v>639</v>
      </c>
      <c r="J12" s="87"/>
    </row>
    <row r="13" ht="20" customHeight="1" spans="1:30">
      <c r="A13" s="24" t="s">
        <v>378</v>
      </c>
      <c r="B13" s="60">
        <v>400</v>
      </c>
      <c r="C13" s="60">
        <v>500</v>
      </c>
      <c r="D13" s="60">
        <v>478</v>
      </c>
      <c r="E13" s="86">
        <f t="shared" si="1"/>
        <v>0.956</v>
      </c>
      <c r="F13" s="60">
        <v>500</v>
      </c>
      <c r="G13" s="60">
        <v>415</v>
      </c>
      <c r="H13" s="60">
        <v>-25</v>
      </c>
      <c r="I13" s="60">
        <f t="shared" si="3"/>
        <v>475</v>
      </c>
      <c r="J13" s="87"/>
      <c r="AD13" s="107">
        <v>200</v>
      </c>
    </row>
    <row r="14" ht="20" customHeight="1" spans="1:10">
      <c r="A14" s="24" t="s">
        <v>379</v>
      </c>
      <c r="B14" s="60">
        <v>156</v>
      </c>
      <c r="C14" s="60">
        <v>156</v>
      </c>
      <c r="D14" s="60">
        <v>146</v>
      </c>
      <c r="E14" s="86">
        <f t="shared" si="1"/>
        <v>0.935897435897436</v>
      </c>
      <c r="F14" s="60">
        <v>164</v>
      </c>
      <c r="G14" s="60">
        <v>164</v>
      </c>
      <c r="H14" s="60"/>
      <c r="I14" s="60">
        <f t="shared" si="3"/>
        <v>164</v>
      </c>
      <c r="J14" s="87" t="s">
        <v>380</v>
      </c>
    </row>
    <row r="15" ht="20" customHeight="1" spans="1:30">
      <c r="A15" s="24" t="s">
        <v>381</v>
      </c>
      <c r="B15" s="60"/>
      <c r="C15" s="60"/>
      <c r="D15" s="60"/>
      <c r="E15" s="86" t="e">
        <f t="shared" si="1"/>
        <v>#DIV/0!</v>
      </c>
      <c r="F15" s="60"/>
      <c r="G15" s="60"/>
      <c r="H15" s="60"/>
      <c r="I15" s="60">
        <f t="shared" si="3"/>
        <v>0</v>
      </c>
      <c r="J15" s="87"/>
      <c r="AD15" s="107">
        <v>200</v>
      </c>
    </row>
    <row r="16" ht="20" customHeight="1" spans="1:10">
      <c r="A16" s="117" t="s">
        <v>382</v>
      </c>
      <c r="B16" s="70">
        <v>6547</v>
      </c>
      <c r="C16" s="70">
        <f>SUM(C17:C32)</f>
        <v>7415</v>
      </c>
      <c r="D16" s="70">
        <f>SUM(D17:D32)</f>
        <v>7415</v>
      </c>
      <c r="E16" s="86">
        <f t="shared" si="1"/>
        <v>1</v>
      </c>
      <c r="F16" s="70">
        <f>SUM(F17:F33)</f>
        <v>8073</v>
      </c>
      <c r="G16" s="70">
        <f>SUM(G17:G33)</f>
        <v>6817</v>
      </c>
      <c r="H16" s="70">
        <f>SUM(H17:H33)</f>
        <v>669</v>
      </c>
      <c r="I16" s="70">
        <f>SUM(I17:I33)</f>
        <v>8742</v>
      </c>
      <c r="J16" s="87"/>
    </row>
    <row r="17" s="107" customFormat="1" ht="20" customHeight="1" spans="1:28">
      <c r="A17" s="67" t="s">
        <v>383</v>
      </c>
      <c r="B17" s="60">
        <v>1650</v>
      </c>
      <c r="C17" s="60">
        <v>1419</v>
      </c>
      <c r="D17" s="60">
        <v>1419</v>
      </c>
      <c r="E17" s="86">
        <f t="shared" si="1"/>
        <v>1</v>
      </c>
      <c r="F17" s="60">
        <v>1700</v>
      </c>
      <c r="G17" s="60">
        <v>903</v>
      </c>
      <c r="H17" s="60">
        <v>-230</v>
      </c>
      <c r="I17" s="60">
        <f t="shared" si="3"/>
        <v>1470</v>
      </c>
      <c r="J17" s="87"/>
      <c r="AB17" s="107">
        <v>1700</v>
      </c>
    </row>
    <row r="18" s="107" customFormat="1" ht="20" customHeight="1" spans="1:19">
      <c r="A18" s="67" t="s">
        <v>384</v>
      </c>
      <c r="B18" s="60">
        <v>587</v>
      </c>
      <c r="C18" s="60">
        <v>561</v>
      </c>
      <c r="D18" s="60">
        <v>561</v>
      </c>
      <c r="E18" s="86">
        <f t="shared" si="1"/>
        <v>1</v>
      </c>
      <c r="F18" s="60">
        <v>609</v>
      </c>
      <c r="G18" s="60">
        <v>617</v>
      </c>
      <c r="H18" s="60">
        <v>8</v>
      </c>
      <c r="I18" s="60">
        <f t="shared" si="3"/>
        <v>617</v>
      </c>
      <c r="J18" s="87"/>
      <c r="S18" s="107">
        <v>609</v>
      </c>
    </row>
    <row r="19" s="107" customFormat="1" ht="20" customHeight="1" spans="1:19">
      <c r="A19" s="67" t="s">
        <v>385</v>
      </c>
      <c r="B19" s="60">
        <v>126</v>
      </c>
      <c r="C19" s="60">
        <v>157</v>
      </c>
      <c r="D19" s="60">
        <v>157</v>
      </c>
      <c r="E19" s="86">
        <f t="shared" si="1"/>
        <v>1</v>
      </c>
      <c r="F19" s="60">
        <v>108</v>
      </c>
      <c r="G19" s="60">
        <v>139</v>
      </c>
      <c r="H19" s="60">
        <v>31</v>
      </c>
      <c r="I19" s="60">
        <f t="shared" si="3"/>
        <v>139</v>
      </c>
      <c r="J19" s="87"/>
      <c r="S19" s="107">
        <v>108</v>
      </c>
    </row>
    <row r="20" s="107" customFormat="1" ht="20" customHeight="1" spans="1:27">
      <c r="A20" s="24" t="s">
        <v>386</v>
      </c>
      <c r="B20" s="60">
        <f>77+65</f>
        <v>142</v>
      </c>
      <c r="C20" s="60">
        <v>1499</v>
      </c>
      <c r="D20" s="60">
        <v>1499</v>
      </c>
      <c r="E20" s="86">
        <f t="shared" si="1"/>
        <v>1</v>
      </c>
      <c r="F20" s="60">
        <v>1499</v>
      </c>
      <c r="G20" s="60">
        <v>1549</v>
      </c>
      <c r="H20" s="60">
        <v>50</v>
      </c>
      <c r="I20" s="60">
        <f t="shared" si="3"/>
        <v>1549</v>
      </c>
      <c r="J20" s="87" t="s">
        <v>387</v>
      </c>
      <c r="AA20" s="107">
        <v>1499</v>
      </c>
    </row>
    <row r="21" s="107" customFormat="1" ht="20" customHeight="1" spans="1:21">
      <c r="A21" s="24" t="s">
        <v>388</v>
      </c>
      <c r="B21" s="60">
        <v>274</v>
      </c>
      <c r="C21" s="60">
        <v>272</v>
      </c>
      <c r="D21" s="60">
        <v>272</v>
      </c>
      <c r="E21" s="86">
        <f t="shared" si="1"/>
        <v>1</v>
      </c>
      <c r="F21" s="60">
        <v>257</v>
      </c>
      <c r="G21" s="60">
        <v>196</v>
      </c>
      <c r="H21" s="60">
        <v>-61</v>
      </c>
      <c r="I21" s="60">
        <f t="shared" si="3"/>
        <v>196</v>
      </c>
      <c r="J21" s="87"/>
      <c r="U21" s="107">
        <v>257</v>
      </c>
    </row>
    <row r="22" s="107" customFormat="1" ht="20" customHeight="1" spans="1:21">
      <c r="A22" s="24" t="s">
        <v>389</v>
      </c>
      <c r="B22" s="60">
        <v>1117</v>
      </c>
      <c r="C22" s="60">
        <v>1084</v>
      </c>
      <c r="D22" s="60">
        <v>1084</v>
      </c>
      <c r="E22" s="86">
        <f t="shared" si="1"/>
        <v>1</v>
      </c>
      <c r="F22" s="60">
        <v>1061</v>
      </c>
      <c r="G22" s="60">
        <v>929</v>
      </c>
      <c r="H22" s="60">
        <v>-132</v>
      </c>
      <c r="I22" s="60">
        <f t="shared" si="3"/>
        <v>929</v>
      </c>
      <c r="J22" s="124"/>
      <c r="U22" s="107">
        <v>1061</v>
      </c>
    </row>
    <row r="23" s="107" customFormat="1" ht="30" customHeight="1" spans="1:21">
      <c r="A23" s="24" t="s">
        <v>390</v>
      </c>
      <c r="B23" s="60">
        <v>38</v>
      </c>
      <c r="C23" s="60">
        <v>38</v>
      </c>
      <c r="D23" s="60">
        <v>38</v>
      </c>
      <c r="E23" s="86">
        <f t="shared" si="1"/>
        <v>1</v>
      </c>
      <c r="F23" s="60">
        <v>27</v>
      </c>
      <c r="G23" s="60">
        <v>17</v>
      </c>
      <c r="H23" s="60">
        <v>-10</v>
      </c>
      <c r="I23" s="60">
        <f t="shared" si="3"/>
        <v>17</v>
      </c>
      <c r="J23" s="87"/>
      <c r="U23" s="107">
        <v>27</v>
      </c>
    </row>
    <row r="24" s="107" customFormat="1" ht="30" customHeight="1" spans="1:21">
      <c r="A24" s="24" t="s">
        <v>391</v>
      </c>
      <c r="B24" s="60">
        <v>79</v>
      </c>
      <c r="C24" s="60">
        <v>69</v>
      </c>
      <c r="D24" s="60">
        <v>69</v>
      </c>
      <c r="E24" s="86">
        <f t="shared" si="1"/>
        <v>1</v>
      </c>
      <c r="F24" s="60">
        <v>74</v>
      </c>
      <c r="G24" s="60">
        <v>63</v>
      </c>
      <c r="H24" s="60">
        <v>-11</v>
      </c>
      <c r="I24" s="60">
        <f t="shared" si="3"/>
        <v>63</v>
      </c>
      <c r="J24" s="87"/>
      <c r="U24" s="107">
        <v>74</v>
      </c>
    </row>
    <row r="25" s="107" customFormat="1" ht="20" customHeight="1" spans="1:21">
      <c r="A25" s="24" t="s">
        <v>392</v>
      </c>
      <c r="B25" s="60">
        <v>888</v>
      </c>
      <c r="C25" s="60">
        <v>884</v>
      </c>
      <c r="D25" s="60">
        <v>884</v>
      </c>
      <c r="E25" s="86">
        <f t="shared" si="1"/>
        <v>1</v>
      </c>
      <c r="F25" s="60">
        <v>846</v>
      </c>
      <c r="G25" s="60">
        <v>790</v>
      </c>
      <c r="H25" s="60">
        <v>-56</v>
      </c>
      <c r="I25" s="60">
        <f t="shared" si="3"/>
        <v>790</v>
      </c>
      <c r="J25" s="87"/>
      <c r="U25" s="107">
        <v>846</v>
      </c>
    </row>
    <row r="26" s="107" customFormat="1" ht="20" customHeight="1" spans="1:21">
      <c r="A26" s="24" t="s">
        <v>393</v>
      </c>
      <c r="B26" s="60">
        <v>61</v>
      </c>
      <c r="C26" s="60">
        <v>61</v>
      </c>
      <c r="D26" s="60">
        <v>61</v>
      </c>
      <c r="E26" s="86">
        <f t="shared" si="1"/>
        <v>1</v>
      </c>
      <c r="F26" s="60">
        <v>58</v>
      </c>
      <c r="G26" s="60">
        <v>54</v>
      </c>
      <c r="H26" s="60">
        <v>-4</v>
      </c>
      <c r="I26" s="60">
        <f t="shared" si="3"/>
        <v>54</v>
      </c>
      <c r="J26" s="87"/>
      <c r="U26" s="107">
        <v>58</v>
      </c>
    </row>
    <row r="27" s="107" customFormat="1" ht="20" customHeight="1" spans="1:21">
      <c r="A27" s="24" t="s">
        <v>394</v>
      </c>
      <c r="B27" s="60">
        <v>25</v>
      </c>
      <c r="C27" s="60">
        <v>21</v>
      </c>
      <c r="D27" s="60">
        <v>21</v>
      </c>
      <c r="E27" s="86">
        <f t="shared" si="1"/>
        <v>1</v>
      </c>
      <c r="F27" s="60">
        <v>25</v>
      </c>
      <c r="G27" s="60">
        <v>0</v>
      </c>
      <c r="H27" s="60">
        <v>-25</v>
      </c>
      <c r="I27" s="60">
        <f t="shared" si="3"/>
        <v>0</v>
      </c>
      <c r="J27" s="87"/>
      <c r="U27" s="107">
        <v>25</v>
      </c>
    </row>
    <row r="28" s="107" customFormat="1" ht="73" customHeight="1" spans="1:10">
      <c r="A28" s="24" t="s">
        <v>395</v>
      </c>
      <c r="B28" s="60">
        <v>1254</v>
      </c>
      <c r="C28" s="60">
        <v>1254</v>
      </c>
      <c r="D28" s="60">
        <v>1254</v>
      </c>
      <c r="E28" s="86">
        <f t="shared" si="1"/>
        <v>1</v>
      </c>
      <c r="F28" s="60">
        <v>1500</v>
      </c>
      <c r="G28" s="60">
        <f>1376-700</f>
        <v>676</v>
      </c>
      <c r="H28" s="60">
        <v>-824</v>
      </c>
      <c r="I28" s="60">
        <f t="shared" si="3"/>
        <v>676</v>
      </c>
      <c r="J28" s="87" t="s">
        <v>396</v>
      </c>
    </row>
    <row r="29" s="107" customFormat="1" ht="20" customHeight="1" spans="1:10">
      <c r="A29" s="24" t="s">
        <v>397</v>
      </c>
      <c r="B29" s="60">
        <v>200</v>
      </c>
      <c r="C29" s="60">
        <v>0</v>
      </c>
      <c r="D29" s="60"/>
      <c r="E29" s="86"/>
      <c r="F29" s="60">
        <v>200</v>
      </c>
      <c r="G29" s="60">
        <v>850</v>
      </c>
      <c r="H29" s="60">
        <v>650</v>
      </c>
      <c r="I29" s="60">
        <f t="shared" si="3"/>
        <v>850</v>
      </c>
      <c r="J29" s="87"/>
    </row>
    <row r="30" s="107" customFormat="1" ht="39" customHeight="1" spans="1:10">
      <c r="A30" s="24" t="s">
        <v>398</v>
      </c>
      <c r="B30" s="60">
        <v>20</v>
      </c>
      <c r="C30" s="60">
        <v>10</v>
      </c>
      <c r="D30" s="60">
        <v>10</v>
      </c>
      <c r="E30" s="86">
        <f>D30/C30</f>
        <v>1</v>
      </c>
      <c r="F30" s="60">
        <v>10</v>
      </c>
      <c r="G30" s="60">
        <v>10</v>
      </c>
      <c r="H30" s="60">
        <v>0</v>
      </c>
      <c r="I30" s="60">
        <f t="shared" si="3"/>
        <v>10</v>
      </c>
      <c r="J30" s="87" t="s">
        <v>399</v>
      </c>
    </row>
    <row r="31" s="107" customFormat="1" ht="27" customHeight="1" spans="1:10">
      <c r="A31" s="24" t="s">
        <v>400</v>
      </c>
      <c r="B31" s="60">
        <v>40</v>
      </c>
      <c r="C31" s="60">
        <v>40</v>
      </c>
      <c r="D31" s="60">
        <v>40</v>
      </c>
      <c r="E31" s="86">
        <f>D31/C31</f>
        <v>1</v>
      </c>
      <c r="F31" s="60">
        <f>40+8+5</f>
        <v>53</v>
      </c>
      <c r="G31" s="60">
        <f>1336-1312</f>
        <v>24</v>
      </c>
      <c r="H31" s="60">
        <v>-29</v>
      </c>
      <c r="I31" s="60">
        <f t="shared" si="3"/>
        <v>24</v>
      </c>
      <c r="J31" s="87" t="s">
        <v>401</v>
      </c>
    </row>
    <row r="32" s="107" customFormat="1" ht="27" customHeight="1" spans="1:10">
      <c r="A32" s="24" t="s">
        <v>402</v>
      </c>
      <c r="B32" s="60">
        <v>46</v>
      </c>
      <c r="C32" s="60">
        <v>46</v>
      </c>
      <c r="D32" s="60">
        <v>46</v>
      </c>
      <c r="E32" s="86">
        <f>D32/C32</f>
        <v>1</v>
      </c>
      <c r="F32" s="60">
        <v>46</v>
      </c>
      <c r="G32" s="60">
        <v>0</v>
      </c>
      <c r="H32" s="60"/>
      <c r="I32" s="60">
        <f t="shared" si="3"/>
        <v>46</v>
      </c>
      <c r="J32" s="87" t="s">
        <v>403</v>
      </c>
    </row>
    <row r="33" s="107" customFormat="1" ht="20" customHeight="1" spans="1:10">
      <c r="A33" s="24" t="s">
        <v>404</v>
      </c>
      <c r="B33" s="60"/>
      <c r="C33" s="60"/>
      <c r="D33" s="60"/>
      <c r="E33" s="86"/>
      <c r="F33" s="60"/>
      <c r="G33" s="60"/>
      <c r="H33" s="60">
        <v>1312</v>
      </c>
      <c r="I33" s="60">
        <f t="shared" si="3"/>
        <v>1312</v>
      </c>
      <c r="J33" s="87" t="s">
        <v>405</v>
      </c>
    </row>
    <row r="34" s="107" customFormat="1" ht="20" customHeight="1" spans="1:10">
      <c r="A34" s="117" t="s">
        <v>406</v>
      </c>
      <c r="B34" s="60">
        <v>5780</v>
      </c>
      <c r="C34" s="60">
        <f>SUM(C35:C47)</f>
        <v>7417</v>
      </c>
      <c r="D34" s="60">
        <f>SUM(D35:D47)</f>
        <v>7376</v>
      </c>
      <c r="E34" s="86">
        <f t="shared" ref="E34:E47" si="6">D34/C34</f>
        <v>0.994472158554672</v>
      </c>
      <c r="F34" s="60">
        <f>SUM(F35:F48)</f>
        <v>8117</v>
      </c>
      <c r="G34" s="60">
        <f>SUM(G35:G48)</f>
        <v>8894.49</v>
      </c>
      <c r="H34" s="60">
        <f>SUM(H35:H48)</f>
        <v>2634</v>
      </c>
      <c r="I34" s="60">
        <f t="shared" si="3"/>
        <v>10751</v>
      </c>
      <c r="J34" s="87"/>
    </row>
    <row r="35" s="107" customFormat="1" ht="20" customHeight="1" spans="1:10">
      <c r="A35" s="24" t="s">
        <v>407</v>
      </c>
      <c r="B35" s="60">
        <v>522</v>
      </c>
      <c r="C35" s="60">
        <v>522</v>
      </c>
      <c r="D35" s="118">
        <v>522</v>
      </c>
      <c r="E35" s="86">
        <f t="shared" si="6"/>
        <v>1</v>
      </c>
      <c r="F35" s="60">
        <v>496</v>
      </c>
      <c r="G35" s="60">
        <v>533</v>
      </c>
      <c r="H35" s="60"/>
      <c r="I35" s="60">
        <f t="shared" si="3"/>
        <v>496</v>
      </c>
      <c r="J35" s="87"/>
    </row>
    <row r="36" s="107" customFormat="1" ht="20" customHeight="1" spans="1:10">
      <c r="A36" s="24" t="s">
        <v>408</v>
      </c>
      <c r="B36" s="60">
        <v>525</v>
      </c>
      <c r="C36" s="60">
        <v>525</v>
      </c>
      <c r="D36" s="118">
        <v>525</v>
      </c>
      <c r="E36" s="86">
        <f t="shared" si="6"/>
        <v>1</v>
      </c>
      <c r="F36" s="60">
        <v>631</v>
      </c>
      <c r="G36" s="60">
        <v>630</v>
      </c>
      <c r="H36" s="60"/>
      <c r="I36" s="60">
        <f t="shared" si="3"/>
        <v>631</v>
      </c>
      <c r="J36" s="87"/>
    </row>
    <row r="37" s="107" customFormat="1" ht="20" customHeight="1" spans="1:10">
      <c r="A37" s="24" t="s">
        <v>409</v>
      </c>
      <c r="B37" s="60">
        <v>720</v>
      </c>
      <c r="C37" s="60">
        <v>720</v>
      </c>
      <c r="D37" s="118">
        <v>720</v>
      </c>
      <c r="E37" s="86">
        <f t="shared" si="6"/>
        <v>1</v>
      </c>
      <c r="F37" s="60">
        <v>720</v>
      </c>
      <c r="G37" s="60">
        <v>698</v>
      </c>
      <c r="H37" s="60"/>
      <c r="I37" s="60">
        <f t="shared" si="3"/>
        <v>720</v>
      </c>
      <c r="J37" s="87"/>
    </row>
    <row r="38" s="107" customFormat="1" ht="20" customHeight="1" spans="1:10">
      <c r="A38" s="24" t="s">
        <v>410</v>
      </c>
      <c r="B38" s="60">
        <v>419</v>
      </c>
      <c r="C38" s="60">
        <v>419</v>
      </c>
      <c r="D38" s="118">
        <v>419</v>
      </c>
      <c r="E38" s="86">
        <f t="shared" si="6"/>
        <v>1</v>
      </c>
      <c r="F38" s="60">
        <v>318</v>
      </c>
      <c r="G38" s="60">
        <v>0</v>
      </c>
      <c r="H38" s="60"/>
      <c r="I38" s="60">
        <f t="shared" si="3"/>
        <v>318</v>
      </c>
      <c r="J38" s="87"/>
    </row>
    <row r="39" s="107" customFormat="1" ht="20" customHeight="1" spans="1:10">
      <c r="A39" s="119" t="s">
        <v>411</v>
      </c>
      <c r="B39" s="60">
        <v>120</v>
      </c>
      <c r="C39" s="60">
        <v>120</v>
      </c>
      <c r="D39" s="118">
        <v>120</v>
      </c>
      <c r="E39" s="86">
        <f t="shared" si="6"/>
        <v>1</v>
      </c>
      <c r="F39" s="60">
        <v>53</v>
      </c>
      <c r="G39" s="60">
        <v>90</v>
      </c>
      <c r="H39" s="60"/>
      <c r="I39" s="60">
        <f t="shared" ref="I39:I72" si="7">F39+H39</f>
        <v>53</v>
      </c>
      <c r="J39" s="87"/>
    </row>
    <row r="40" s="107" customFormat="1" ht="20" customHeight="1" spans="1:10">
      <c r="A40" s="119" t="s">
        <v>412</v>
      </c>
      <c r="B40" s="60">
        <v>873</v>
      </c>
      <c r="C40" s="60">
        <v>873</v>
      </c>
      <c r="D40" s="118">
        <v>873</v>
      </c>
      <c r="E40" s="86">
        <f t="shared" si="6"/>
        <v>1</v>
      </c>
      <c r="F40" s="60">
        <v>858</v>
      </c>
      <c r="G40" s="60">
        <v>587</v>
      </c>
      <c r="H40" s="60"/>
      <c r="I40" s="60">
        <f t="shared" si="7"/>
        <v>858</v>
      </c>
      <c r="J40" s="87"/>
    </row>
    <row r="41" s="107" customFormat="1" ht="20" customHeight="1" spans="1:10">
      <c r="A41" s="24" t="s">
        <v>413</v>
      </c>
      <c r="B41" s="60">
        <v>1430</v>
      </c>
      <c r="C41" s="60">
        <v>2853</v>
      </c>
      <c r="D41" s="118">
        <f>2853-41</f>
        <v>2812</v>
      </c>
      <c r="E41" s="86">
        <f t="shared" si="6"/>
        <v>0.985629162285314</v>
      </c>
      <c r="F41" s="60">
        <f>2060+500+330</f>
        <v>2890</v>
      </c>
      <c r="G41" s="60">
        <v>2794</v>
      </c>
      <c r="H41" s="60"/>
      <c r="I41" s="60">
        <f t="shared" si="7"/>
        <v>2890</v>
      </c>
      <c r="J41" s="87" t="s">
        <v>414</v>
      </c>
    </row>
    <row r="42" s="107" customFormat="1" ht="20" customHeight="1" spans="1:10">
      <c r="A42" s="24" t="s">
        <v>415</v>
      </c>
      <c r="B42" s="60">
        <v>80</v>
      </c>
      <c r="C42" s="60">
        <v>80</v>
      </c>
      <c r="D42" s="118">
        <v>80</v>
      </c>
      <c r="E42" s="86">
        <f t="shared" si="6"/>
        <v>1</v>
      </c>
      <c r="F42" s="60">
        <v>80</v>
      </c>
      <c r="G42" s="60">
        <v>83.49</v>
      </c>
      <c r="H42" s="60"/>
      <c r="I42" s="60">
        <f t="shared" si="7"/>
        <v>80</v>
      </c>
      <c r="J42" s="87"/>
    </row>
    <row r="43" s="107" customFormat="1" ht="20" customHeight="1" spans="1:10">
      <c r="A43" s="24" t="s">
        <v>416</v>
      </c>
      <c r="B43" s="60">
        <v>181</v>
      </c>
      <c r="C43" s="60">
        <v>181</v>
      </c>
      <c r="D43" s="118">
        <v>181</v>
      </c>
      <c r="E43" s="86">
        <f t="shared" si="6"/>
        <v>1</v>
      </c>
      <c r="F43" s="60">
        <v>181</v>
      </c>
      <c r="G43" s="60">
        <v>146</v>
      </c>
      <c r="H43" s="60"/>
      <c r="I43" s="60">
        <f t="shared" si="7"/>
        <v>181</v>
      </c>
      <c r="J43" s="87"/>
    </row>
    <row r="44" s="107" customFormat="1" ht="20" customHeight="1" spans="1:10">
      <c r="A44" s="24" t="s">
        <v>417</v>
      </c>
      <c r="B44" s="60">
        <v>30</v>
      </c>
      <c r="C44" s="60">
        <v>30</v>
      </c>
      <c r="D44" s="118">
        <v>30</v>
      </c>
      <c r="E44" s="86">
        <f t="shared" si="6"/>
        <v>1</v>
      </c>
      <c r="F44" s="60">
        <v>30</v>
      </c>
      <c r="G44" s="60">
        <v>30</v>
      </c>
      <c r="H44" s="60"/>
      <c r="I44" s="60">
        <f t="shared" si="7"/>
        <v>30</v>
      </c>
      <c r="J44" s="87"/>
    </row>
    <row r="45" s="107" customFormat="1" ht="20" customHeight="1" spans="1:10">
      <c r="A45" s="24" t="s">
        <v>418</v>
      </c>
      <c r="B45" s="60">
        <v>30</v>
      </c>
      <c r="C45" s="60">
        <v>30</v>
      </c>
      <c r="D45" s="118">
        <v>30</v>
      </c>
      <c r="E45" s="86">
        <f t="shared" si="6"/>
        <v>1</v>
      </c>
      <c r="F45" s="60">
        <v>30</v>
      </c>
      <c r="G45" s="60">
        <v>30</v>
      </c>
      <c r="H45" s="60"/>
      <c r="I45" s="60">
        <f t="shared" si="7"/>
        <v>30</v>
      </c>
      <c r="J45" s="87"/>
    </row>
    <row r="46" s="107" customFormat="1" ht="20" customHeight="1" spans="1:10">
      <c r="A46" s="24" t="s">
        <v>419</v>
      </c>
      <c r="B46" s="60">
        <v>400</v>
      </c>
      <c r="C46" s="60">
        <v>614</v>
      </c>
      <c r="D46" s="118">
        <v>614</v>
      </c>
      <c r="E46" s="86">
        <f t="shared" si="6"/>
        <v>1</v>
      </c>
      <c r="F46" s="60">
        <f>480+900</f>
        <v>1380</v>
      </c>
      <c r="G46" s="60">
        <v>2834</v>
      </c>
      <c r="H46" s="60">
        <v>2634</v>
      </c>
      <c r="I46" s="60">
        <f t="shared" si="7"/>
        <v>4014</v>
      </c>
      <c r="J46" s="87" t="s">
        <v>420</v>
      </c>
    </row>
    <row r="47" s="107" customFormat="1" ht="20" customHeight="1" spans="1:10">
      <c r="A47" s="24" t="s">
        <v>421</v>
      </c>
      <c r="B47" s="60">
        <v>450</v>
      </c>
      <c r="C47" s="60">
        <v>450</v>
      </c>
      <c r="D47" s="118">
        <v>450</v>
      </c>
      <c r="E47" s="86">
        <f t="shared" si="6"/>
        <v>1</v>
      </c>
      <c r="F47" s="60">
        <v>450</v>
      </c>
      <c r="G47" s="60">
        <v>439</v>
      </c>
      <c r="H47" s="60"/>
      <c r="I47" s="60">
        <f t="shared" si="7"/>
        <v>450</v>
      </c>
      <c r="J47" s="87"/>
    </row>
    <row r="48" s="107" customFormat="1" ht="20" customHeight="1" spans="1:10">
      <c r="A48" s="24" t="s">
        <v>422</v>
      </c>
      <c r="B48" s="60"/>
      <c r="C48" s="60"/>
      <c r="D48" s="60"/>
      <c r="E48" s="86"/>
      <c r="F48" s="60"/>
      <c r="G48" s="60"/>
      <c r="H48" s="60"/>
      <c r="I48" s="60">
        <f t="shared" si="7"/>
        <v>0</v>
      </c>
      <c r="J48" s="87" t="s">
        <v>423</v>
      </c>
    </row>
    <row r="49" s="107" customFormat="1" ht="20" customHeight="1" spans="1:10">
      <c r="A49" s="117" t="s">
        <v>424</v>
      </c>
      <c r="B49" s="60">
        <v>1765</v>
      </c>
      <c r="C49" s="60">
        <f>SUM(C50:C66)</f>
        <v>1188</v>
      </c>
      <c r="D49" s="60">
        <f>SUM(D50:D66)</f>
        <v>1148</v>
      </c>
      <c r="E49" s="86">
        <f t="shared" ref="E49:E61" si="8">D49/C49</f>
        <v>0.966329966329966</v>
      </c>
      <c r="F49" s="60">
        <f>SUM(F50:F66)</f>
        <v>1996</v>
      </c>
      <c r="G49" s="60">
        <f>SUM(G50:G66)</f>
        <v>2571</v>
      </c>
      <c r="H49" s="60">
        <f>SUM(H50:H66)</f>
        <v>1190</v>
      </c>
      <c r="I49" s="60">
        <f t="shared" si="7"/>
        <v>3186</v>
      </c>
      <c r="J49" s="87"/>
    </row>
    <row r="50" s="107" customFormat="1" ht="20" customHeight="1" spans="1:10">
      <c r="A50" s="24" t="s">
        <v>425</v>
      </c>
      <c r="B50" s="60">
        <v>40</v>
      </c>
      <c r="C50" s="60">
        <v>40</v>
      </c>
      <c r="D50" s="120">
        <v>40</v>
      </c>
      <c r="E50" s="86">
        <f t="shared" si="8"/>
        <v>1</v>
      </c>
      <c r="F50" s="60">
        <v>40</v>
      </c>
      <c r="G50" s="60">
        <v>40</v>
      </c>
      <c r="H50" s="60"/>
      <c r="I50" s="60">
        <f t="shared" si="7"/>
        <v>40</v>
      </c>
      <c r="J50" s="87" t="s">
        <v>426</v>
      </c>
    </row>
    <row r="51" s="107" customFormat="1" ht="20" customHeight="1" spans="1:10">
      <c r="A51" s="24" t="s">
        <v>427</v>
      </c>
      <c r="B51" s="60">
        <v>151</v>
      </c>
      <c r="C51" s="60">
        <v>65</v>
      </c>
      <c r="D51" s="120">
        <v>65</v>
      </c>
      <c r="E51" s="86">
        <f t="shared" si="8"/>
        <v>1</v>
      </c>
      <c r="F51" s="60">
        <v>151</v>
      </c>
      <c r="G51" s="60">
        <v>151</v>
      </c>
      <c r="H51" s="60"/>
      <c r="I51" s="60">
        <f t="shared" si="7"/>
        <v>151</v>
      </c>
      <c r="J51" s="87" t="s">
        <v>428</v>
      </c>
    </row>
    <row r="52" s="107" customFormat="1" ht="20" customHeight="1" spans="1:10">
      <c r="A52" s="24" t="s">
        <v>429</v>
      </c>
      <c r="B52" s="60">
        <v>15</v>
      </c>
      <c r="C52" s="60">
        <v>13</v>
      </c>
      <c r="D52" s="120">
        <v>13</v>
      </c>
      <c r="E52" s="86">
        <f t="shared" si="8"/>
        <v>1</v>
      </c>
      <c r="F52" s="60">
        <v>15</v>
      </c>
      <c r="G52" s="60">
        <v>14</v>
      </c>
      <c r="H52" s="60"/>
      <c r="I52" s="60">
        <f t="shared" si="7"/>
        <v>15</v>
      </c>
      <c r="J52" s="87" t="s">
        <v>430</v>
      </c>
    </row>
    <row r="53" s="107" customFormat="1" ht="20" customHeight="1" spans="1:10">
      <c r="A53" s="24" t="s">
        <v>431</v>
      </c>
      <c r="B53" s="60">
        <v>30</v>
      </c>
      <c r="C53" s="60">
        <v>25</v>
      </c>
      <c r="D53" s="120">
        <v>25</v>
      </c>
      <c r="E53" s="86">
        <f t="shared" si="8"/>
        <v>1</v>
      </c>
      <c r="F53" s="60">
        <v>30</v>
      </c>
      <c r="G53" s="60">
        <v>54</v>
      </c>
      <c r="H53" s="60"/>
      <c r="I53" s="60">
        <f t="shared" si="7"/>
        <v>30</v>
      </c>
      <c r="J53" s="87" t="s">
        <v>432</v>
      </c>
    </row>
    <row r="54" s="107" customFormat="1" ht="20" customHeight="1" spans="1:10">
      <c r="A54" s="24" t="s">
        <v>433</v>
      </c>
      <c r="B54" s="60">
        <v>30</v>
      </c>
      <c r="C54" s="60">
        <v>30</v>
      </c>
      <c r="D54" s="120">
        <v>30</v>
      </c>
      <c r="E54" s="86">
        <f t="shared" si="8"/>
        <v>1</v>
      </c>
      <c r="F54" s="60">
        <v>30</v>
      </c>
      <c r="G54" s="60"/>
      <c r="H54" s="60"/>
      <c r="I54" s="60">
        <f t="shared" si="7"/>
        <v>30</v>
      </c>
      <c r="J54" s="87" t="s">
        <v>434</v>
      </c>
    </row>
    <row r="55" s="107" customFormat="1" ht="20" customHeight="1" spans="1:10">
      <c r="A55" s="24" t="s">
        <v>435</v>
      </c>
      <c r="B55" s="60">
        <v>161</v>
      </c>
      <c r="C55" s="60">
        <v>167</v>
      </c>
      <c r="D55" s="120">
        <v>167</v>
      </c>
      <c r="E55" s="86">
        <f t="shared" si="8"/>
        <v>1</v>
      </c>
      <c r="F55" s="60">
        <v>167</v>
      </c>
      <c r="G55" s="60">
        <v>175</v>
      </c>
      <c r="H55" s="60"/>
      <c r="I55" s="60">
        <f t="shared" si="7"/>
        <v>167</v>
      </c>
      <c r="J55" s="87"/>
    </row>
    <row r="56" s="107" customFormat="1" ht="20" customHeight="1" spans="1:10">
      <c r="A56" s="24" t="s">
        <v>436</v>
      </c>
      <c r="B56" s="60">
        <v>28</v>
      </c>
      <c r="C56" s="60">
        <v>28</v>
      </c>
      <c r="D56" s="120">
        <v>28</v>
      </c>
      <c r="E56" s="86">
        <f t="shared" si="8"/>
        <v>1</v>
      </c>
      <c r="F56" s="60">
        <v>28</v>
      </c>
      <c r="G56" s="60">
        <v>27</v>
      </c>
      <c r="H56" s="60"/>
      <c r="I56" s="60">
        <f t="shared" si="7"/>
        <v>28</v>
      </c>
      <c r="J56" s="87"/>
    </row>
    <row r="57" s="107" customFormat="1" ht="20" customHeight="1" spans="1:10">
      <c r="A57" s="24" t="s">
        <v>437</v>
      </c>
      <c r="B57" s="60">
        <v>96</v>
      </c>
      <c r="C57" s="60">
        <v>86</v>
      </c>
      <c r="D57" s="120">
        <v>86</v>
      </c>
      <c r="E57" s="86">
        <f t="shared" si="8"/>
        <v>1</v>
      </c>
      <c r="F57" s="60">
        <v>90</v>
      </c>
      <c r="G57" s="60">
        <v>74</v>
      </c>
      <c r="H57" s="60"/>
      <c r="I57" s="60">
        <f t="shared" si="7"/>
        <v>90</v>
      </c>
      <c r="J57" s="87"/>
    </row>
    <row r="58" s="107" customFormat="1" ht="20" customHeight="1" spans="1:10">
      <c r="A58" s="24" t="s">
        <v>438</v>
      </c>
      <c r="B58" s="60">
        <v>70</v>
      </c>
      <c r="C58" s="60">
        <v>23</v>
      </c>
      <c r="D58" s="121">
        <v>23</v>
      </c>
      <c r="E58" s="86">
        <f t="shared" si="8"/>
        <v>1</v>
      </c>
      <c r="F58" s="60">
        <v>50</v>
      </c>
      <c r="G58" s="60">
        <v>10</v>
      </c>
      <c r="H58" s="60"/>
      <c r="I58" s="60">
        <f t="shared" si="7"/>
        <v>50</v>
      </c>
      <c r="J58" s="87"/>
    </row>
    <row r="59" s="107" customFormat="1" ht="20" customHeight="1" spans="1:10">
      <c r="A59" s="24" t="s">
        <v>439</v>
      </c>
      <c r="B59" s="60">
        <v>30</v>
      </c>
      <c r="C59" s="60">
        <v>12</v>
      </c>
      <c r="D59" s="120">
        <v>12</v>
      </c>
      <c r="E59" s="86">
        <f t="shared" si="8"/>
        <v>1</v>
      </c>
      <c r="F59" s="60">
        <v>30</v>
      </c>
      <c r="G59" s="60">
        <v>12</v>
      </c>
      <c r="H59" s="60"/>
      <c r="I59" s="60">
        <f t="shared" si="7"/>
        <v>30</v>
      </c>
      <c r="J59" s="97"/>
    </row>
    <row r="60" s="107" customFormat="1" ht="20" customHeight="1" spans="1:10">
      <c r="A60" s="24" t="s">
        <v>440</v>
      </c>
      <c r="B60" s="60">
        <v>27</v>
      </c>
      <c r="C60" s="60">
        <v>27</v>
      </c>
      <c r="D60" s="120">
        <v>27</v>
      </c>
      <c r="E60" s="86">
        <f t="shared" si="8"/>
        <v>1</v>
      </c>
      <c r="F60" s="60">
        <v>30</v>
      </c>
      <c r="G60" s="60">
        <v>17</v>
      </c>
      <c r="H60" s="60"/>
      <c r="I60" s="60">
        <f t="shared" si="7"/>
        <v>30</v>
      </c>
      <c r="J60" s="123" t="s">
        <v>441</v>
      </c>
    </row>
    <row r="61" s="107" customFormat="1" ht="20" customHeight="1" spans="1:10">
      <c r="A61" s="24" t="s">
        <v>442</v>
      </c>
      <c r="B61" s="60">
        <v>57</v>
      </c>
      <c r="C61" s="60">
        <v>57</v>
      </c>
      <c r="D61" s="120">
        <v>57</v>
      </c>
      <c r="E61" s="86">
        <f t="shared" si="8"/>
        <v>1</v>
      </c>
      <c r="F61" s="60">
        <v>45</v>
      </c>
      <c r="G61" s="60">
        <v>30</v>
      </c>
      <c r="H61" s="60"/>
      <c r="I61" s="60">
        <f t="shared" si="7"/>
        <v>45</v>
      </c>
      <c r="J61" s="87"/>
    </row>
    <row r="62" s="107" customFormat="1" ht="20" customHeight="1" spans="1:10">
      <c r="A62" s="24" t="s">
        <v>443</v>
      </c>
      <c r="B62" s="60"/>
      <c r="C62" s="60"/>
      <c r="D62" s="120"/>
      <c r="E62" s="86"/>
      <c r="F62" s="60">
        <v>15</v>
      </c>
      <c r="G62" s="60">
        <v>0</v>
      </c>
      <c r="H62" s="60"/>
      <c r="I62" s="60">
        <f t="shared" si="7"/>
        <v>15</v>
      </c>
      <c r="J62" s="87"/>
    </row>
    <row r="63" s="107" customFormat="1" ht="20" customHeight="1" spans="1:10">
      <c r="A63" s="24" t="s">
        <v>444</v>
      </c>
      <c r="B63" s="60">
        <v>25</v>
      </c>
      <c r="C63" s="60">
        <v>35</v>
      </c>
      <c r="D63" s="105">
        <v>35</v>
      </c>
      <c r="E63" s="86">
        <f>D63/C63</f>
        <v>1</v>
      </c>
      <c r="F63" s="60">
        <v>25</v>
      </c>
      <c r="G63" s="60">
        <v>31</v>
      </c>
      <c r="H63" s="60"/>
      <c r="I63" s="60">
        <f t="shared" si="7"/>
        <v>25</v>
      </c>
      <c r="J63" s="87"/>
    </row>
    <row r="64" s="107" customFormat="1" ht="20" customHeight="1" spans="1:10">
      <c r="A64" s="24" t="s">
        <v>445</v>
      </c>
      <c r="B64" s="60">
        <v>100</v>
      </c>
      <c r="C64" s="60">
        <v>100</v>
      </c>
      <c r="D64" s="105">
        <v>50</v>
      </c>
      <c r="E64" s="86">
        <f t="shared" ref="E64:E73" si="9">D64/C64</f>
        <v>0.5</v>
      </c>
      <c r="F64" s="60">
        <v>100</v>
      </c>
      <c r="G64" s="60">
        <v>0</v>
      </c>
      <c r="H64" s="60">
        <v>-100</v>
      </c>
      <c r="I64" s="60">
        <f t="shared" si="7"/>
        <v>0</v>
      </c>
      <c r="J64" s="125"/>
    </row>
    <row r="65" s="107" customFormat="1" ht="20" customHeight="1" spans="1:10">
      <c r="A65" s="24" t="s">
        <v>446</v>
      </c>
      <c r="B65" s="60">
        <v>800</v>
      </c>
      <c r="C65" s="60">
        <v>440</v>
      </c>
      <c r="D65" s="105">
        <v>450</v>
      </c>
      <c r="E65" s="86">
        <f t="shared" si="9"/>
        <v>1.02272727272727</v>
      </c>
      <c r="F65" s="60">
        <v>100</v>
      </c>
      <c r="G65" s="60">
        <v>804</v>
      </c>
      <c r="H65" s="60">
        <f>710+500</f>
        <v>1210</v>
      </c>
      <c r="I65" s="60">
        <f t="shared" si="7"/>
        <v>1310</v>
      </c>
      <c r="J65" s="125"/>
    </row>
    <row r="66" s="107" customFormat="1" ht="20" customHeight="1" spans="1:10">
      <c r="A66" s="24" t="s">
        <v>447</v>
      </c>
      <c r="B66" s="60">
        <v>40</v>
      </c>
      <c r="C66" s="60">
        <v>40</v>
      </c>
      <c r="D66" s="105">
        <v>40</v>
      </c>
      <c r="E66" s="86">
        <f t="shared" si="9"/>
        <v>1</v>
      </c>
      <c r="F66" s="60">
        <f>1000+50</f>
        <v>1050</v>
      </c>
      <c r="G66" s="60">
        <v>1132</v>
      </c>
      <c r="H66" s="60">
        <v>80</v>
      </c>
      <c r="I66" s="60">
        <f t="shared" si="7"/>
        <v>1130</v>
      </c>
      <c r="J66" s="87" t="s">
        <v>448</v>
      </c>
    </row>
    <row r="67" s="107" customFormat="1" ht="20" customHeight="1" spans="1:10">
      <c r="A67" s="117" t="s">
        <v>449</v>
      </c>
      <c r="B67" s="70">
        <v>480</v>
      </c>
      <c r="C67" s="70">
        <f t="shared" ref="C67:H67" si="10">SUM(C68:C70)</f>
        <v>480</v>
      </c>
      <c r="D67" s="70">
        <f t="shared" si="10"/>
        <v>480</v>
      </c>
      <c r="E67" s="86">
        <f t="shared" si="9"/>
        <v>1</v>
      </c>
      <c r="F67" s="70">
        <f t="shared" si="10"/>
        <v>480</v>
      </c>
      <c r="G67" s="70">
        <f t="shared" si="10"/>
        <v>233</v>
      </c>
      <c r="H67" s="70">
        <f t="shared" si="10"/>
        <v>0</v>
      </c>
      <c r="I67" s="60">
        <f t="shared" si="7"/>
        <v>480</v>
      </c>
      <c r="J67" s="87"/>
    </row>
    <row r="68" s="107" customFormat="1" ht="42" customHeight="1" spans="1:10">
      <c r="A68" s="24" t="s">
        <v>450</v>
      </c>
      <c r="B68" s="60">
        <v>300</v>
      </c>
      <c r="C68" s="60">
        <v>300</v>
      </c>
      <c r="D68" s="120">
        <v>300</v>
      </c>
      <c r="E68" s="86">
        <f t="shared" si="9"/>
        <v>1</v>
      </c>
      <c r="F68" s="60">
        <v>300</v>
      </c>
      <c r="G68" s="60">
        <v>233</v>
      </c>
      <c r="H68" s="60"/>
      <c r="I68" s="60">
        <f t="shared" si="7"/>
        <v>300</v>
      </c>
      <c r="J68" s="97" t="s">
        <v>451</v>
      </c>
    </row>
    <row r="69" s="107" customFormat="1" ht="20" customHeight="1" spans="1:10">
      <c r="A69" s="24" t="s">
        <v>452</v>
      </c>
      <c r="B69" s="60">
        <v>160</v>
      </c>
      <c r="C69" s="60">
        <v>160</v>
      </c>
      <c r="D69" s="126">
        <v>160</v>
      </c>
      <c r="E69" s="86">
        <f t="shared" si="9"/>
        <v>1</v>
      </c>
      <c r="F69" s="60">
        <v>160</v>
      </c>
      <c r="G69" s="60">
        <v>0</v>
      </c>
      <c r="H69" s="60"/>
      <c r="I69" s="60">
        <f t="shared" si="7"/>
        <v>160</v>
      </c>
      <c r="J69" s="87"/>
    </row>
    <row r="70" s="107" customFormat="1" ht="20" customHeight="1" spans="1:10">
      <c r="A70" s="24" t="s">
        <v>453</v>
      </c>
      <c r="B70" s="60">
        <v>20</v>
      </c>
      <c r="C70" s="60">
        <v>20</v>
      </c>
      <c r="D70" s="120">
        <v>20</v>
      </c>
      <c r="E70" s="86">
        <f t="shared" si="9"/>
        <v>1</v>
      </c>
      <c r="F70" s="60">
        <v>20</v>
      </c>
      <c r="G70" s="60"/>
      <c r="H70" s="60"/>
      <c r="I70" s="60">
        <f t="shared" si="7"/>
        <v>20</v>
      </c>
      <c r="J70" s="87" t="s">
        <v>454</v>
      </c>
    </row>
    <row r="71" s="107" customFormat="1" ht="20" customHeight="1" spans="1:10">
      <c r="A71" s="117" t="s">
        <v>455</v>
      </c>
      <c r="B71" s="70">
        <v>1650</v>
      </c>
      <c r="C71" s="70">
        <f>SUM(C72:C73)</f>
        <v>1750</v>
      </c>
      <c r="D71" s="70">
        <f>SUM(D72:D73)</f>
        <v>1750</v>
      </c>
      <c r="E71" s="86">
        <f t="shared" si="9"/>
        <v>1</v>
      </c>
      <c r="F71" s="70">
        <f>F72+F73+F75</f>
        <v>1530</v>
      </c>
      <c r="G71" s="70">
        <f>G72+G73+G75</f>
        <v>2228</v>
      </c>
      <c r="H71" s="70">
        <f>H72+H73+H75</f>
        <v>730</v>
      </c>
      <c r="I71" s="70">
        <f>I72+I73+I75</f>
        <v>2260</v>
      </c>
      <c r="J71" s="87"/>
    </row>
    <row r="72" s="107" customFormat="1" ht="20" customHeight="1" spans="1:10">
      <c r="A72" s="24" t="s">
        <v>456</v>
      </c>
      <c r="B72" s="60">
        <v>650</v>
      </c>
      <c r="C72" s="60">
        <v>750</v>
      </c>
      <c r="D72" s="121">
        <v>750</v>
      </c>
      <c r="E72" s="86">
        <f t="shared" si="9"/>
        <v>1</v>
      </c>
      <c r="F72" s="60">
        <v>800</v>
      </c>
      <c r="G72" s="60">
        <v>1216</v>
      </c>
      <c r="H72" s="60">
        <v>450</v>
      </c>
      <c r="I72" s="60">
        <f>F72+H72</f>
        <v>1250</v>
      </c>
      <c r="J72" s="87"/>
    </row>
    <row r="73" s="107" customFormat="1" ht="20" customHeight="1" spans="1:10">
      <c r="A73" s="24" t="s">
        <v>457</v>
      </c>
      <c r="B73" s="60">
        <v>1000</v>
      </c>
      <c r="C73" s="60">
        <v>1000</v>
      </c>
      <c r="D73" s="127">
        <v>1000</v>
      </c>
      <c r="E73" s="86">
        <f t="shared" si="9"/>
        <v>1</v>
      </c>
      <c r="F73" s="60">
        <v>600</v>
      </c>
      <c r="G73" s="60">
        <v>851</v>
      </c>
      <c r="H73" s="60">
        <v>250</v>
      </c>
      <c r="I73" s="60">
        <f>F73+H73</f>
        <v>850</v>
      </c>
      <c r="J73" s="87"/>
    </row>
    <row r="74" s="108" customFormat="1" ht="27" customHeight="1" spans="1:40">
      <c r="A74" s="24" t="s">
        <v>458</v>
      </c>
      <c r="B74" s="60"/>
      <c r="C74" s="60"/>
      <c r="D74" s="127"/>
      <c r="E74" s="86"/>
      <c r="F74" s="60">
        <v>200</v>
      </c>
      <c r="G74" s="60"/>
      <c r="H74" s="60"/>
      <c r="I74" s="60">
        <v>200</v>
      </c>
      <c r="J74" s="87" t="s">
        <v>459</v>
      </c>
      <c r="AC74" s="107"/>
      <c r="AL74" s="107"/>
      <c r="AN74" s="107"/>
    </row>
    <row r="75" s="108" customFormat="1" ht="20" customHeight="1" spans="1:40">
      <c r="A75" s="24" t="s">
        <v>460</v>
      </c>
      <c r="B75" s="60"/>
      <c r="C75" s="60"/>
      <c r="D75" s="127"/>
      <c r="E75" s="86"/>
      <c r="F75" s="60">
        <v>130</v>
      </c>
      <c r="G75" s="60">
        <v>161</v>
      </c>
      <c r="H75" s="60">
        <v>30</v>
      </c>
      <c r="I75" s="60">
        <f t="shared" ref="I75:I90" si="11">F75+H75</f>
        <v>160</v>
      </c>
      <c r="J75" s="87"/>
      <c r="AC75" s="107"/>
      <c r="AL75" s="107"/>
      <c r="AN75" s="107"/>
    </row>
    <row r="76" ht="20" customHeight="1" spans="1:10">
      <c r="A76" s="116" t="s">
        <v>461</v>
      </c>
      <c r="B76" s="60">
        <v>300</v>
      </c>
      <c r="C76" s="60">
        <f t="shared" ref="C76:H76" si="12">C77</f>
        <v>300</v>
      </c>
      <c r="D76" s="60">
        <f t="shared" si="12"/>
        <v>269</v>
      </c>
      <c r="E76" s="60">
        <f t="shared" si="12"/>
        <v>0</v>
      </c>
      <c r="F76" s="60">
        <f t="shared" si="12"/>
        <v>500</v>
      </c>
      <c r="G76" s="60">
        <f t="shared" si="12"/>
        <v>927</v>
      </c>
      <c r="H76" s="60">
        <f t="shared" si="12"/>
        <v>450</v>
      </c>
      <c r="I76" s="60">
        <f t="shared" si="11"/>
        <v>950</v>
      </c>
      <c r="J76" s="87"/>
    </row>
    <row r="77" ht="20" customHeight="1" spans="1:10">
      <c r="A77" s="119" t="s">
        <v>462</v>
      </c>
      <c r="B77" s="60">
        <v>300</v>
      </c>
      <c r="C77" s="60">
        <v>300</v>
      </c>
      <c r="D77" s="60">
        <v>269</v>
      </c>
      <c r="E77" s="86"/>
      <c r="F77" s="60">
        <v>500</v>
      </c>
      <c r="G77" s="60">
        <v>927</v>
      </c>
      <c r="H77" s="60">
        <f>250+200</f>
        <v>450</v>
      </c>
      <c r="I77" s="60">
        <f t="shared" si="11"/>
        <v>950</v>
      </c>
      <c r="J77" s="87" t="s">
        <v>463</v>
      </c>
    </row>
    <row r="78" s="107" customFormat="1" ht="20" customHeight="1" spans="1:10">
      <c r="A78" s="71" t="s">
        <v>464</v>
      </c>
      <c r="B78" s="60">
        <v>1998</v>
      </c>
      <c r="C78" s="60">
        <f>SUM(C79:C88)</f>
        <v>1041</v>
      </c>
      <c r="D78" s="60">
        <f>SUM(D79:D88)</f>
        <v>1036</v>
      </c>
      <c r="E78" s="86">
        <f t="shared" ref="E78:E89" si="13">D78/C78</f>
        <v>0.995196926032661</v>
      </c>
      <c r="F78" s="60">
        <f>SUM(F79:F88)</f>
        <v>518</v>
      </c>
      <c r="G78" s="60">
        <f>SUM(G79:G88)</f>
        <v>276</v>
      </c>
      <c r="H78" s="60">
        <f>SUM(H79:H88)</f>
        <v>101</v>
      </c>
      <c r="I78" s="60">
        <f>SUM(I79:I88)</f>
        <v>619</v>
      </c>
      <c r="J78" s="87"/>
    </row>
    <row r="79" s="107" customFormat="1" ht="20" customHeight="1" spans="1:10">
      <c r="A79" s="67" t="s">
        <v>465</v>
      </c>
      <c r="B79" s="60">
        <v>15</v>
      </c>
      <c r="C79" s="60">
        <v>15</v>
      </c>
      <c r="D79" s="60">
        <v>15</v>
      </c>
      <c r="E79" s="86">
        <f t="shared" si="13"/>
        <v>1</v>
      </c>
      <c r="F79" s="60">
        <v>30</v>
      </c>
      <c r="G79" s="60">
        <v>30</v>
      </c>
      <c r="H79" s="60"/>
      <c r="I79" s="60">
        <f t="shared" si="11"/>
        <v>30</v>
      </c>
      <c r="J79" s="87"/>
    </row>
    <row r="80" s="107" customFormat="1" ht="20" customHeight="1" spans="1:10">
      <c r="A80" s="67" t="s">
        <v>466</v>
      </c>
      <c r="B80" s="60">
        <v>10</v>
      </c>
      <c r="C80" s="60">
        <v>10</v>
      </c>
      <c r="D80" s="60">
        <v>10</v>
      </c>
      <c r="E80" s="86">
        <f t="shared" si="13"/>
        <v>1</v>
      </c>
      <c r="F80" s="60">
        <v>10</v>
      </c>
      <c r="G80" s="60">
        <v>10</v>
      </c>
      <c r="H80" s="60"/>
      <c r="I80" s="60">
        <f t="shared" si="11"/>
        <v>10</v>
      </c>
      <c r="J80" s="87"/>
    </row>
    <row r="81" s="107" customFormat="1" ht="20" customHeight="1" spans="1:10">
      <c r="A81" s="67" t="s">
        <v>467</v>
      </c>
      <c r="B81" s="60">
        <v>10</v>
      </c>
      <c r="C81" s="60">
        <v>10</v>
      </c>
      <c r="D81" s="60">
        <v>10</v>
      </c>
      <c r="E81" s="86">
        <f t="shared" si="13"/>
        <v>1</v>
      </c>
      <c r="F81" s="60">
        <v>10</v>
      </c>
      <c r="G81" s="60">
        <v>10</v>
      </c>
      <c r="H81" s="60"/>
      <c r="I81" s="60">
        <f t="shared" si="11"/>
        <v>10</v>
      </c>
      <c r="J81" s="87"/>
    </row>
    <row r="82" s="107" customFormat="1" ht="20" customHeight="1" spans="1:10">
      <c r="A82" s="67" t="s">
        <v>468</v>
      </c>
      <c r="B82" s="60">
        <v>10</v>
      </c>
      <c r="C82" s="60">
        <v>10</v>
      </c>
      <c r="D82" s="60">
        <v>10</v>
      </c>
      <c r="E82" s="86">
        <f t="shared" si="13"/>
        <v>1</v>
      </c>
      <c r="F82" s="60">
        <v>10</v>
      </c>
      <c r="G82" s="60">
        <v>10</v>
      </c>
      <c r="H82" s="60"/>
      <c r="I82" s="60">
        <f t="shared" si="11"/>
        <v>10</v>
      </c>
      <c r="J82" s="87"/>
    </row>
    <row r="83" s="107" customFormat="1" ht="20" customHeight="1" spans="1:10">
      <c r="A83" s="67" t="s">
        <v>469</v>
      </c>
      <c r="B83" s="60">
        <v>70</v>
      </c>
      <c r="C83" s="60">
        <v>70</v>
      </c>
      <c r="D83" s="121">
        <v>70</v>
      </c>
      <c r="E83" s="86">
        <f t="shared" si="13"/>
        <v>1</v>
      </c>
      <c r="F83" s="60">
        <v>30</v>
      </c>
      <c r="G83" s="60">
        <v>30</v>
      </c>
      <c r="H83" s="60"/>
      <c r="I83" s="60">
        <f t="shared" si="11"/>
        <v>30</v>
      </c>
      <c r="J83" s="87"/>
    </row>
    <row r="84" ht="20" customHeight="1" spans="1:10">
      <c r="A84" s="67" t="s">
        <v>470</v>
      </c>
      <c r="B84" s="60">
        <v>100</v>
      </c>
      <c r="C84" s="60">
        <v>640</v>
      </c>
      <c r="D84" s="121">
        <v>640</v>
      </c>
      <c r="E84" s="86">
        <f t="shared" si="13"/>
        <v>1</v>
      </c>
      <c r="F84" s="60">
        <v>100</v>
      </c>
      <c r="G84" s="60">
        <v>32</v>
      </c>
      <c r="H84" s="60">
        <v>-65</v>
      </c>
      <c r="I84" s="60">
        <f t="shared" si="11"/>
        <v>35</v>
      </c>
      <c r="J84" s="87"/>
    </row>
    <row r="85" ht="20" customHeight="1" spans="1:10">
      <c r="A85" s="67" t="s">
        <v>471</v>
      </c>
      <c r="B85" s="60">
        <v>60</v>
      </c>
      <c r="C85" s="60">
        <v>60</v>
      </c>
      <c r="D85" s="121">
        <v>60</v>
      </c>
      <c r="E85" s="86">
        <v>1</v>
      </c>
      <c r="F85" s="60">
        <v>60</v>
      </c>
      <c r="G85" s="60">
        <v>60</v>
      </c>
      <c r="H85" s="60"/>
      <c r="I85" s="60">
        <v>60</v>
      </c>
      <c r="J85" s="87" t="s">
        <v>472</v>
      </c>
    </row>
    <row r="86" ht="20" customHeight="1" spans="1:10">
      <c r="A86" s="67" t="s">
        <v>473</v>
      </c>
      <c r="B86" s="60">
        <v>200</v>
      </c>
      <c r="C86" s="60">
        <v>200</v>
      </c>
      <c r="D86" s="121">
        <v>195</v>
      </c>
      <c r="E86" s="86">
        <v>0.975</v>
      </c>
      <c r="F86" s="60">
        <v>200</v>
      </c>
      <c r="G86" s="60">
        <v>0</v>
      </c>
      <c r="H86" s="60">
        <v>-200</v>
      </c>
      <c r="I86" s="60">
        <v>0</v>
      </c>
      <c r="J86" s="87" t="s">
        <v>474</v>
      </c>
    </row>
    <row r="87" ht="20" customHeight="1" spans="1:10">
      <c r="A87" s="67" t="s">
        <v>475</v>
      </c>
      <c r="B87" s="60">
        <v>26</v>
      </c>
      <c r="C87" s="60">
        <v>26</v>
      </c>
      <c r="D87" s="121">
        <v>26</v>
      </c>
      <c r="E87" s="86">
        <v>1</v>
      </c>
      <c r="F87" s="60">
        <v>68</v>
      </c>
      <c r="G87" s="60">
        <v>94</v>
      </c>
      <c r="H87" s="60">
        <v>26</v>
      </c>
      <c r="I87" s="60">
        <v>94</v>
      </c>
      <c r="J87" s="87" t="s">
        <v>476</v>
      </c>
    </row>
    <row r="88" ht="20" customHeight="1" spans="1:10">
      <c r="A88" s="67" t="s">
        <v>477</v>
      </c>
      <c r="B88" s="60"/>
      <c r="C88" s="60"/>
      <c r="D88" s="121"/>
      <c r="E88" s="86"/>
      <c r="F88" s="60"/>
      <c r="G88" s="60"/>
      <c r="H88" s="60">
        <v>340</v>
      </c>
      <c r="I88" s="60">
        <v>340</v>
      </c>
      <c r="J88" s="87"/>
    </row>
    <row r="89" ht="17.25" spans="4:4">
      <c r="D89" s="128"/>
    </row>
    <row r="90" ht="17.25" spans="4:4">
      <c r="D90" s="128"/>
    </row>
    <row r="91" ht="17.25" spans="4:4">
      <c r="D91" s="128"/>
    </row>
  </sheetData>
  <mergeCells count="12">
    <mergeCell ref="A1:J1"/>
    <mergeCell ref="L4:AK4"/>
    <mergeCell ref="A3:A4"/>
    <mergeCell ref="B3:B4"/>
    <mergeCell ref="C3:C4"/>
    <mergeCell ref="D3:D4"/>
    <mergeCell ref="E3:E4"/>
    <mergeCell ref="F3:F4"/>
    <mergeCell ref="G3:G4"/>
    <mergeCell ref="H3:H4"/>
    <mergeCell ref="I3:I4"/>
    <mergeCell ref="J3:J4"/>
  </mergeCells>
  <printOptions horizontalCentered="1"/>
  <pageMargins left="0.349305555555556" right="0.2" top="0.786805555555556" bottom="0.354166666666667" header="0.279166666666667" footer="0.196527777777778"/>
  <pageSetup paperSize="9" scale="80" orientation="landscape" horizontalDpi="600" verticalDpi="600"/>
  <headerFooter alignWithMargins="0">
    <oddFooter>&amp;C第 &amp;P 页</oddFooter>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U68"/>
  <sheetViews>
    <sheetView showZeros="0" workbookViewId="0">
      <selection activeCell="X105" sqref="X105"/>
    </sheetView>
  </sheetViews>
  <sheetFormatPr defaultColWidth="9" defaultRowHeight="14.25"/>
  <cols>
    <col min="1" max="1" width="30.75" style="80" customWidth="1"/>
    <col min="2" max="5" width="8.125" style="80" hidden="1" customWidth="1"/>
    <col min="6" max="9" width="8.125" style="80" customWidth="1"/>
    <col min="10" max="10" width="57.5" style="80" customWidth="1"/>
    <col min="11" max="11" width="8.125" style="80" hidden="1" customWidth="1"/>
    <col min="12" max="14" width="8.125" style="46" hidden="1" customWidth="1"/>
    <col min="15" max="15" width="8.125" style="46" customWidth="1"/>
    <col min="16" max="18" width="8.625" style="46" customWidth="1"/>
    <col min="19" max="16384" width="9" style="46"/>
  </cols>
  <sheetData>
    <row r="1" ht="39" customHeight="1" spans="1:18">
      <c r="A1" s="81" t="s">
        <v>478</v>
      </c>
      <c r="B1" s="81"/>
      <c r="C1" s="81"/>
      <c r="D1" s="81"/>
      <c r="E1" s="81"/>
      <c r="F1" s="81"/>
      <c r="G1" s="81"/>
      <c r="H1" s="81"/>
      <c r="I1" s="81"/>
      <c r="J1" s="81"/>
      <c r="K1" s="81"/>
      <c r="L1" s="81"/>
      <c r="M1" s="81"/>
      <c r="N1" s="81"/>
      <c r="O1" s="81"/>
      <c r="P1" s="81"/>
      <c r="Q1" s="81"/>
      <c r="R1" s="81"/>
    </row>
    <row r="2" ht="18" customHeight="1" spans="1:18">
      <c r="A2" s="82" t="s">
        <v>479</v>
      </c>
      <c r="K2" s="103"/>
      <c r="L2" s="104"/>
      <c r="M2" s="104"/>
      <c r="N2" s="104"/>
      <c r="O2" s="104"/>
      <c r="Q2" s="95" t="s">
        <v>25</v>
      </c>
      <c r="R2" s="95"/>
    </row>
    <row r="3" ht="44" customHeight="1" spans="1:18">
      <c r="A3" s="83" t="s">
        <v>480</v>
      </c>
      <c r="B3" s="83" t="s">
        <v>27</v>
      </c>
      <c r="C3" s="83" t="s">
        <v>481</v>
      </c>
      <c r="D3" s="83" t="s">
        <v>363</v>
      </c>
      <c r="E3" s="83" t="s">
        <v>482</v>
      </c>
      <c r="F3" s="83" t="s">
        <v>365</v>
      </c>
      <c r="G3" s="83" t="s">
        <v>32</v>
      </c>
      <c r="H3" s="83" t="s">
        <v>33</v>
      </c>
      <c r="I3" s="83" t="s">
        <v>34</v>
      </c>
      <c r="J3" s="83" t="s">
        <v>483</v>
      </c>
      <c r="K3" s="105" t="s">
        <v>27</v>
      </c>
      <c r="L3" s="83" t="s">
        <v>481</v>
      </c>
      <c r="M3" s="105" t="s">
        <v>363</v>
      </c>
      <c r="N3" s="105" t="s">
        <v>484</v>
      </c>
      <c r="O3" s="105" t="s">
        <v>365</v>
      </c>
      <c r="P3" s="83" t="s">
        <v>32</v>
      </c>
      <c r="Q3" s="83" t="s">
        <v>33</v>
      </c>
      <c r="R3" s="83" t="s">
        <v>34</v>
      </c>
    </row>
    <row r="4" ht="18" customHeight="1" spans="1:18">
      <c r="A4" s="85" t="s">
        <v>485</v>
      </c>
      <c r="B4" s="83">
        <v>14070</v>
      </c>
      <c r="C4" s="83">
        <f t="shared" ref="C4:H4" si="0">SUM(C5:C7)</f>
        <v>10300</v>
      </c>
      <c r="D4" s="83">
        <f t="shared" si="0"/>
        <v>10254</v>
      </c>
      <c r="E4" s="86">
        <f t="shared" ref="E4:E6" si="1">D4/C4</f>
        <v>0.995533980582524</v>
      </c>
      <c r="F4" s="83">
        <f t="shared" si="0"/>
        <v>3100</v>
      </c>
      <c r="G4" s="83">
        <f t="shared" si="0"/>
        <v>7262</v>
      </c>
      <c r="H4" s="83">
        <f t="shared" si="0"/>
        <v>5370</v>
      </c>
      <c r="I4" s="83">
        <f t="shared" ref="I4:I9" si="2">F4+H4</f>
        <v>8470</v>
      </c>
      <c r="J4" s="85" t="s">
        <v>486</v>
      </c>
      <c r="K4" s="60">
        <v>0</v>
      </c>
      <c r="L4" s="60">
        <f t="shared" ref="L4:O4" si="3">L5</f>
        <v>0</v>
      </c>
      <c r="M4" s="60">
        <f t="shared" si="3"/>
        <v>66</v>
      </c>
      <c r="N4" s="86"/>
      <c r="O4" s="60">
        <f t="shared" si="3"/>
        <v>0</v>
      </c>
      <c r="P4" s="96"/>
      <c r="Q4" s="96"/>
      <c r="R4" s="96">
        <f>O4+Q4</f>
        <v>0</v>
      </c>
    </row>
    <row r="5" s="46" customFormat="1" ht="18" customHeight="1" spans="1:18">
      <c r="A5" s="87" t="s">
        <v>487</v>
      </c>
      <c r="B5" s="60">
        <v>14000</v>
      </c>
      <c r="C5" s="60">
        <v>10200</v>
      </c>
      <c r="D5" s="60">
        <v>10153</v>
      </c>
      <c r="E5" s="86">
        <f t="shared" si="1"/>
        <v>0.995392156862745</v>
      </c>
      <c r="F5" s="60">
        <v>3000</v>
      </c>
      <c r="G5" s="60">
        <v>6577</v>
      </c>
      <c r="H5" s="60">
        <f>3660+1080</f>
        <v>4740</v>
      </c>
      <c r="I5" s="83">
        <f t="shared" si="2"/>
        <v>7740</v>
      </c>
      <c r="J5" s="87" t="s">
        <v>488</v>
      </c>
      <c r="K5" s="70"/>
      <c r="L5" s="70"/>
      <c r="M5" s="70">
        <v>66</v>
      </c>
      <c r="N5" s="86"/>
      <c r="O5" s="70"/>
      <c r="P5" s="96"/>
      <c r="Q5" s="96"/>
      <c r="R5" s="96">
        <f>O5+Q5</f>
        <v>0</v>
      </c>
    </row>
    <row r="6" ht="18" customHeight="1" spans="1:18">
      <c r="A6" s="87" t="s">
        <v>489</v>
      </c>
      <c r="B6" s="60">
        <v>70</v>
      </c>
      <c r="C6" s="60">
        <v>100</v>
      </c>
      <c r="D6" s="60">
        <v>101</v>
      </c>
      <c r="E6" s="86">
        <f t="shared" si="1"/>
        <v>1.01</v>
      </c>
      <c r="F6" s="60">
        <v>100</v>
      </c>
      <c r="G6" s="60">
        <v>390</v>
      </c>
      <c r="H6" s="60">
        <v>290</v>
      </c>
      <c r="I6" s="83">
        <f t="shared" si="2"/>
        <v>390</v>
      </c>
      <c r="J6" s="85" t="s">
        <v>490</v>
      </c>
      <c r="K6" s="70">
        <v>4000</v>
      </c>
      <c r="L6" s="70">
        <f t="shared" ref="L6:R6" si="4">L7</f>
        <v>3850</v>
      </c>
      <c r="M6" s="70">
        <f t="shared" si="4"/>
        <v>1528</v>
      </c>
      <c r="N6" s="86">
        <f t="shared" ref="N6:N9" si="5">M6/L6</f>
        <v>0.396883116883117</v>
      </c>
      <c r="O6" s="70">
        <f t="shared" si="4"/>
        <v>4000</v>
      </c>
      <c r="P6" s="70">
        <f t="shared" si="4"/>
        <v>2861</v>
      </c>
      <c r="Q6" s="70">
        <f t="shared" si="4"/>
        <v>0</v>
      </c>
      <c r="R6" s="70">
        <f t="shared" si="4"/>
        <v>4000</v>
      </c>
    </row>
    <row r="7" ht="18" customHeight="1" spans="1:18">
      <c r="A7" s="87" t="s">
        <v>491</v>
      </c>
      <c r="B7" s="60"/>
      <c r="C7" s="60"/>
      <c r="D7" s="60"/>
      <c r="E7" s="86"/>
      <c r="F7" s="60"/>
      <c r="G7" s="60">
        <v>295</v>
      </c>
      <c r="H7" s="60">
        <v>340</v>
      </c>
      <c r="I7" s="83">
        <f t="shared" si="2"/>
        <v>340</v>
      </c>
      <c r="J7" s="87" t="s">
        <v>492</v>
      </c>
      <c r="K7" s="70">
        <v>4000</v>
      </c>
      <c r="L7" s="70">
        <v>3850</v>
      </c>
      <c r="M7" s="70">
        <v>1528</v>
      </c>
      <c r="N7" s="86">
        <f t="shared" si="5"/>
        <v>0.396883116883117</v>
      </c>
      <c r="O7" s="70">
        <v>4000</v>
      </c>
      <c r="P7" s="96">
        <v>2861</v>
      </c>
      <c r="Q7" s="96"/>
      <c r="R7" s="96">
        <f>O7+Q7</f>
        <v>4000</v>
      </c>
    </row>
    <row r="8" ht="18" customHeight="1" spans="1:18">
      <c r="A8" s="85" t="s">
        <v>97</v>
      </c>
      <c r="B8" s="60">
        <v>5000</v>
      </c>
      <c r="C8" s="60">
        <f>SUM(C9)</f>
        <v>5000</v>
      </c>
      <c r="D8" s="83">
        <f>D9</f>
        <v>2607</v>
      </c>
      <c r="E8" s="86">
        <f>D8/C8</f>
        <v>0.5214</v>
      </c>
      <c r="F8" s="60">
        <f>F9</f>
        <v>5000</v>
      </c>
      <c r="G8" s="60">
        <f>G9</f>
        <v>0</v>
      </c>
      <c r="H8" s="60">
        <f>H9</f>
        <v>0</v>
      </c>
      <c r="I8" s="83">
        <f t="shared" si="2"/>
        <v>5000</v>
      </c>
      <c r="J8" s="85" t="s">
        <v>493</v>
      </c>
      <c r="K8" s="60">
        <v>28051</v>
      </c>
      <c r="L8" s="60">
        <f>L9</f>
        <v>25765</v>
      </c>
      <c r="M8" s="60">
        <f>M9</f>
        <v>25329</v>
      </c>
      <c r="N8" s="86">
        <f t="shared" si="5"/>
        <v>0.983077818746361</v>
      </c>
      <c r="O8" s="60">
        <f>SUM(O9:O10)</f>
        <v>1234</v>
      </c>
      <c r="P8" s="60">
        <f>SUM(P9:P10)</f>
        <v>7500</v>
      </c>
      <c r="Q8" s="60">
        <f>SUM(Q9:Q10)</f>
        <v>7770</v>
      </c>
      <c r="R8" s="60">
        <f>SUM(R9:R10)</f>
        <v>9004</v>
      </c>
    </row>
    <row r="9" ht="18" customHeight="1" spans="1:18">
      <c r="A9" s="87" t="s">
        <v>494</v>
      </c>
      <c r="B9" s="60">
        <v>5000</v>
      </c>
      <c r="C9" s="60">
        <f t="shared" ref="C9:F9" si="6">C10</f>
        <v>5000</v>
      </c>
      <c r="D9" s="83">
        <f t="shared" si="6"/>
        <v>2607</v>
      </c>
      <c r="E9" s="86">
        <f>D9/C9</f>
        <v>0.5214</v>
      </c>
      <c r="F9" s="60">
        <f t="shared" si="6"/>
        <v>5000</v>
      </c>
      <c r="G9" s="60"/>
      <c r="H9" s="60"/>
      <c r="I9" s="83">
        <f t="shared" si="2"/>
        <v>5000</v>
      </c>
      <c r="J9" s="87" t="s">
        <v>495</v>
      </c>
      <c r="K9" s="60">
        <v>28051</v>
      </c>
      <c r="L9" s="60">
        <v>25765</v>
      </c>
      <c r="M9" s="60">
        <v>25329</v>
      </c>
      <c r="N9" s="86">
        <f t="shared" si="5"/>
        <v>0.983077818746361</v>
      </c>
      <c r="O9" s="60">
        <f>873+346+45-30</f>
        <v>1234</v>
      </c>
      <c r="P9" s="96">
        <v>7500</v>
      </c>
      <c r="Q9" s="96">
        <v>6500</v>
      </c>
      <c r="R9" s="96">
        <f>O9+Q9</f>
        <v>7734</v>
      </c>
    </row>
    <row r="10" ht="18" customHeight="1" spans="1:18">
      <c r="A10" s="87" t="s">
        <v>496</v>
      </c>
      <c r="B10" s="60">
        <v>5000</v>
      </c>
      <c r="C10" s="60">
        <v>5000</v>
      </c>
      <c r="D10" s="60">
        <v>2607</v>
      </c>
      <c r="E10" s="86">
        <f t="shared" ref="E10:E15" si="7">D10/C10</f>
        <v>0.5214</v>
      </c>
      <c r="F10" s="60">
        <v>5000</v>
      </c>
      <c r="G10" s="60"/>
      <c r="H10" s="60"/>
      <c r="I10" s="83">
        <f t="shared" ref="I10:I16" si="8">F10+H10</f>
        <v>5000</v>
      </c>
      <c r="J10" s="87" t="s">
        <v>497</v>
      </c>
      <c r="K10" s="60"/>
      <c r="L10" s="60"/>
      <c r="M10" s="60"/>
      <c r="N10" s="86"/>
      <c r="O10" s="60"/>
      <c r="P10" s="96"/>
      <c r="Q10" s="96">
        <f>770+500</f>
        <v>1270</v>
      </c>
      <c r="R10" s="96">
        <f>O10+Q10</f>
        <v>1270</v>
      </c>
    </row>
    <row r="11" ht="18" customHeight="1" spans="1:18">
      <c r="A11" s="85" t="s">
        <v>145</v>
      </c>
      <c r="B11" s="60">
        <v>343</v>
      </c>
      <c r="C11" s="60">
        <v>344</v>
      </c>
      <c r="D11" s="60">
        <v>344</v>
      </c>
      <c r="E11" s="86">
        <f t="shared" si="7"/>
        <v>1</v>
      </c>
      <c r="F11" s="60">
        <f>M29</f>
        <v>361</v>
      </c>
      <c r="G11" s="60">
        <v>1904</v>
      </c>
      <c r="H11" s="60">
        <v>1543</v>
      </c>
      <c r="I11" s="83">
        <f t="shared" si="8"/>
        <v>1904</v>
      </c>
      <c r="J11" s="85" t="s">
        <v>498</v>
      </c>
      <c r="K11" s="70"/>
      <c r="L11" s="70">
        <f t="shared" ref="L11:R11" si="9">L12</f>
        <v>150</v>
      </c>
      <c r="M11" s="70">
        <f t="shared" si="9"/>
        <v>150</v>
      </c>
      <c r="N11" s="86"/>
      <c r="O11" s="70">
        <f t="shared" si="9"/>
        <v>0</v>
      </c>
      <c r="P11" s="70">
        <f t="shared" si="9"/>
        <v>0</v>
      </c>
      <c r="Q11" s="70">
        <f t="shared" si="9"/>
        <v>100</v>
      </c>
      <c r="R11" s="70">
        <f t="shared" si="9"/>
        <v>100</v>
      </c>
    </row>
    <row r="12" ht="18" customHeight="1" spans="1:18">
      <c r="A12" s="85" t="s">
        <v>499</v>
      </c>
      <c r="B12" s="83">
        <v>15000</v>
      </c>
      <c r="C12" s="83">
        <f t="shared" ref="C12:F12" si="10">C13</f>
        <v>15000</v>
      </c>
      <c r="D12" s="83">
        <f t="shared" si="10"/>
        <v>15000</v>
      </c>
      <c r="E12" s="86">
        <f t="shared" si="7"/>
        <v>1</v>
      </c>
      <c r="F12" s="83">
        <f t="shared" si="10"/>
        <v>0</v>
      </c>
      <c r="G12" s="83"/>
      <c r="H12" s="83">
        <f>H13</f>
        <v>1270</v>
      </c>
      <c r="I12" s="83">
        <f t="shared" si="8"/>
        <v>1270</v>
      </c>
      <c r="J12" s="87" t="s">
        <v>500</v>
      </c>
      <c r="K12" s="70"/>
      <c r="L12" s="70">
        <v>150</v>
      </c>
      <c r="M12" s="70">
        <v>150</v>
      </c>
      <c r="N12" s="86"/>
      <c r="O12" s="70"/>
      <c r="P12" s="96"/>
      <c r="Q12" s="96">
        <v>100</v>
      </c>
      <c r="R12" s="96">
        <f>O12+Q12</f>
        <v>100</v>
      </c>
    </row>
    <row r="13" ht="18" customHeight="1" spans="1:18">
      <c r="A13" s="87" t="s">
        <v>501</v>
      </c>
      <c r="B13" s="60">
        <v>15000</v>
      </c>
      <c r="C13" s="60">
        <f t="shared" ref="C13:F13" si="11">C14</f>
        <v>15000</v>
      </c>
      <c r="D13" s="60">
        <f t="shared" si="11"/>
        <v>15000</v>
      </c>
      <c r="E13" s="86">
        <f t="shared" si="7"/>
        <v>1</v>
      </c>
      <c r="F13" s="60">
        <f t="shared" si="11"/>
        <v>0</v>
      </c>
      <c r="G13" s="60"/>
      <c r="H13" s="60">
        <f>H14</f>
        <v>1270</v>
      </c>
      <c r="I13" s="83">
        <f t="shared" si="8"/>
        <v>1270</v>
      </c>
      <c r="J13" s="85" t="s">
        <v>502</v>
      </c>
      <c r="K13" s="70">
        <v>1000</v>
      </c>
      <c r="L13" s="70">
        <f t="shared" ref="L13:R13" si="12">L14</f>
        <v>1000</v>
      </c>
      <c r="M13" s="70">
        <f t="shared" si="12"/>
        <v>673</v>
      </c>
      <c r="N13" s="86">
        <f t="shared" ref="N13:N18" si="13">M13/L13</f>
        <v>0.673</v>
      </c>
      <c r="O13" s="70">
        <f t="shared" si="12"/>
        <v>1000</v>
      </c>
      <c r="P13" s="70">
        <f t="shared" si="12"/>
        <v>372</v>
      </c>
      <c r="Q13" s="70">
        <f t="shared" si="12"/>
        <v>-100</v>
      </c>
      <c r="R13" s="70">
        <f t="shared" si="12"/>
        <v>900</v>
      </c>
    </row>
    <row r="14" ht="18" customHeight="1" spans="1:18">
      <c r="A14" s="87" t="s">
        <v>503</v>
      </c>
      <c r="B14" s="83">
        <v>15000</v>
      </c>
      <c r="C14" s="60">
        <v>15000</v>
      </c>
      <c r="D14" s="83">
        <v>15000</v>
      </c>
      <c r="E14" s="86">
        <f t="shared" si="7"/>
        <v>1</v>
      </c>
      <c r="F14" s="83"/>
      <c r="G14" s="83"/>
      <c r="H14" s="83">
        <f>770+500</f>
        <v>1270</v>
      </c>
      <c r="I14" s="83">
        <f t="shared" si="8"/>
        <v>1270</v>
      </c>
      <c r="J14" s="87" t="s">
        <v>504</v>
      </c>
      <c r="K14" s="70">
        <v>1000</v>
      </c>
      <c r="L14" s="70">
        <v>1000</v>
      </c>
      <c r="M14" s="70">
        <v>673</v>
      </c>
      <c r="N14" s="86">
        <f t="shared" si="13"/>
        <v>0.673</v>
      </c>
      <c r="O14" s="70">
        <v>1000</v>
      </c>
      <c r="P14" s="96">
        <v>372</v>
      </c>
      <c r="Q14" s="96">
        <v>-100</v>
      </c>
      <c r="R14" s="96">
        <f>O14+Q14</f>
        <v>900</v>
      </c>
    </row>
    <row r="15" ht="18" customHeight="1" spans="1:18">
      <c r="A15" s="85" t="s">
        <v>505</v>
      </c>
      <c r="B15" s="83">
        <v>700</v>
      </c>
      <c r="C15" s="83">
        <v>2200</v>
      </c>
      <c r="D15" s="83">
        <v>2200</v>
      </c>
      <c r="E15" s="86">
        <f t="shared" si="7"/>
        <v>1</v>
      </c>
      <c r="F15" s="83"/>
      <c r="G15" s="83"/>
      <c r="H15" s="83">
        <v>1100</v>
      </c>
      <c r="I15" s="83">
        <f t="shared" si="8"/>
        <v>1100</v>
      </c>
      <c r="J15" s="85" t="s">
        <v>506</v>
      </c>
      <c r="K15" s="96">
        <v>812</v>
      </c>
      <c r="L15" s="70">
        <f t="shared" ref="L15:R15" si="14">SUM(L16:L17)</f>
        <v>812</v>
      </c>
      <c r="M15" s="70">
        <f t="shared" si="14"/>
        <v>812</v>
      </c>
      <c r="N15" s="86">
        <f t="shared" si="13"/>
        <v>1</v>
      </c>
      <c r="O15" s="70">
        <f t="shared" si="14"/>
        <v>1227</v>
      </c>
      <c r="P15" s="70">
        <f t="shared" si="14"/>
        <v>1273</v>
      </c>
      <c r="Q15" s="70">
        <f t="shared" si="14"/>
        <v>46</v>
      </c>
      <c r="R15" s="70">
        <f t="shared" si="14"/>
        <v>1273</v>
      </c>
    </row>
    <row r="16" ht="18" customHeight="1" spans="1:18">
      <c r="A16" s="85" t="s">
        <v>507</v>
      </c>
      <c r="B16" s="83"/>
      <c r="C16" s="83">
        <v>8163</v>
      </c>
      <c r="D16" s="83">
        <v>8163</v>
      </c>
      <c r="E16" s="86"/>
      <c r="F16" s="83"/>
      <c r="G16" s="83"/>
      <c r="H16" s="83"/>
      <c r="I16" s="83">
        <f t="shared" si="8"/>
        <v>0</v>
      </c>
      <c r="J16" s="87" t="s">
        <v>508</v>
      </c>
      <c r="K16" s="96">
        <v>124</v>
      </c>
      <c r="L16" s="70">
        <v>124</v>
      </c>
      <c r="M16" s="60">
        <v>124</v>
      </c>
      <c r="N16" s="86">
        <f t="shared" si="13"/>
        <v>1</v>
      </c>
      <c r="O16" s="70">
        <v>94</v>
      </c>
      <c r="P16" s="96">
        <v>94</v>
      </c>
      <c r="Q16" s="96"/>
      <c r="R16" s="96">
        <f>O16+Q16</f>
        <v>94</v>
      </c>
    </row>
    <row r="17" ht="18" customHeight="1" spans="1:18">
      <c r="A17" s="100"/>
      <c r="B17" s="100"/>
      <c r="C17" s="100"/>
      <c r="D17" s="100"/>
      <c r="E17" s="100"/>
      <c r="F17" s="100"/>
      <c r="G17" s="100"/>
      <c r="H17" s="100"/>
      <c r="I17" s="100"/>
      <c r="J17" s="87" t="s">
        <v>509</v>
      </c>
      <c r="K17" s="70">
        <v>688</v>
      </c>
      <c r="L17" s="70">
        <v>688</v>
      </c>
      <c r="M17" s="6">
        <v>688</v>
      </c>
      <c r="N17" s="86">
        <f t="shared" si="13"/>
        <v>1</v>
      </c>
      <c r="O17" s="106">
        <f>1227-94</f>
        <v>1133</v>
      </c>
      <c r="P17" s="96">
        <v>1179</v>
      </c>
      <c r="Q17" s="96">
        <v>46</v>
      </c>
      <c r="R17" s="96">
        <f>O17+Q17</f>
        <v>1179</v>
      </c>
    </row>
    <row r="18" ht="18" customHeight="1" spans="1:18">
      <c r="A18" s="10"/>
      <c r="B18" s="101"/>
      <c r="C18" s="101"/>
      <c r="D18" s="85"/>
      <c r="E18" s="86"/>
      <c r="F18" s="85"/>
      <c r="G18" s="85"/>
      <c r="H18" s="85"/>
      <c r="I18" s="85"/>
      <c r="J18" s="85" t="s">
        <v>510</v>
      </c>
      <c r="K18" s="70">
        <f t="shared" ref="K18:M18" si="15">SUM(K19:K20)</f>
        <v>0</v>
      </c>
      <c r="L18" s="70">
        <f t="shared" si="15"/>
        <v>17</v>
      </c>
      <c r="M18" s="70">
        <f t="shared" si="15"/>
        <v>16</v>
      </c>
      <c r="N18" s="86">
        <f t="shared" si="13"/>
        <v>0.941176470588235</v>
      </c>
      <c r="O18" s="96">
        <f>SUM(O19:O20)</f>
        <v>0</v>
      </c>
      <c r="P18" s="96">
        <f>SUM(P19:P20)</f>
        <v>0</v>
      </c>
      <c r="Q18" s="96">
        <f>SUM(Q19:Q20)</f>
        <v>0</v>
      </c>
      <c r="R18" s="96">
        <f>SUM(R19:R20)</f>
        <v>0</v>
      </c>
    </row>
    <row r="19" ht="18" customHeight="1" spans="1:18">
      <c r="A19" s="10"/>
      <c r="B19" s="101"/>
      <c r="C19" s="101"/>
      <c r="D19" s="101"/>
      <c r="E19" s="86"/>
      <c r="F19" s="101"/>
      <c r="G19" s="101"/>
      <c r="H19" s="101"/>
      <c r="I19" s="101"/>
      <c r="J19" s="102" t="s">
        <v>511</v>
      </c>
      <c r="K19" s="6"/>
      <c r="L19" s="70"/>
      <c r="M19" s="60"/>
      <c r="N19" s="86"/>
      <c r="O19" s="60"/>
      <c r="P19" s="96"/>
      <c r="Q19" s="96"/>
      <c r="R19" s="96">
        <f>O19+Q19</f>
        <v>0</v>
      </c>
    </row>
    <row r="20" ht="18" customHeight="1" spans="1:18">
      <c r="A20" s="10"/>
      <c r="B20" s="101"/>
      <c r="C20" s="101"/>
      <c r="D20" s="101"/>
      <c r="E20" s="86"/>
      <c r="F20" s="101"/>
      <c r="G20" s="101"/>
      <c r="H20" s="101"/>
      <c r="I20" s="101"/>
      <c r="J20" s="67" t="s">
        <v>512</v>
      </c>
      <c r="K20" s="96"/>
      <c r="L20" s="70">
        <v>17</v>
      </c>
      <c r="M20" s="60">
        <v>16</v>
      </c>
      <c r="N20" s="86">
        <f>M20/L20</f>
        <v>0.941176470588235</v>
      </c>
      <c r="O20" s="60"/>
      <c r="P20" s="96"/>
      <c r="Q20" s="96"/>
      <c r="R20" s="96">
        <f>O20+Q20</f>
        <v>0</v>
      </c>
    </row>
    <row r="21" ht="18" customHeight="1" spans="1:18">
      <c r="A21" s="10"/>
      <c r="B21" s="102"/>
      <c r="C21" s="102"/>
      <c r="D21" s="102"/>
      <c r="E21" s="102"/>
      <c r="F21" s="102"/>
      <c r="G21" s="102"/>
      <c r="H21" s="102"/>
      <c r="I21" s="102"/>
      <c r="J21" s="101" t="s">
        <v>513</v>
      </c>
      <c r="K21" s="102"/>
      <c r="L21" s="6">
        <f t="shared" ref="L21:R21" si="16">SUM(L22:L23)</f>
        <v>6720</v>
      </c>
      <c r="M21" s="6">
        <f t="shared" si="16"/>
        <v>6940</v>
      </c>
      <c r="N21" s="102"/>
      <c r="O21" s="106">
        <f t="shared" si="16"/>
        <v>0</v>
      </c>
      <c r="P21" s="106">
        <f t="shared" si="16"/>
        <v>1453</v>
      </c>
      <c r="Q21" s="106">
        <f t="shared" si="16"/>
        <v>1453</v>
      </c>
      <c r="R21" s="106">
        <f t="shared" si="16"/>
        <v>1453</v>
      </c>
    </row>
    <row r="22" ht="18" customHeight="1" spans="1:18">
      <c r="A22" s="85"/>
      <c r="B22" s="60"/>
      <c r="C22" s="60"/>
      <c r="D22" s="101"/>
      <c r="E22" s="86"/>
      <c r="F22" s="101"/>
      <c r="G22" s="101"/>
      <c r="H22" s="101"/>
      <c r="I22" s="101"/>
      <c r="J22" s="102" t="s">
        <v>514</v>
      </c>
      <c r="K22" s="6"/>
      <c r="L22" s="6">
        <v>6520</v>
      </c>
      <c r="M22" s="6">
        <v>6520</v>
      </c>
      <c r="N22" s="6"/>
      <c r="O22" s="106"/>
      <c r="P22" s="96"/>
      <c r="Q22" s="96"/>
      <c r="R22" s="96">
        <f>O22+Q22</f>
        <v>0</v>
      </c>
    </row>
    <row r="23" ht="18" customHeight="1" spans="1:18">
      <c r="A23" s="87"/>
      <c r="B23" s="60"/>
      <c r="C23" s="60"/>
      <c r="D23" s="83"/>
      <c r="E23" s="86"/>
      <c r="F23" s="83"/>
      <c r="G23" s="83"/>
      <c r="H23" s="83"/>
      <c r="I23" s="83"/>
      <c r="J23" s="87" t="s">
        <v>515</v>
      </c>
      <c r="K23" s="83"/>
      <c r="L23" s="96">
        <v>200</v>
      </c>
      <c r="M23" s="96">
        <f>200+220</f>
        <v>420</v>
      </c>
      <c r="N23" s="96"/>
      <c r="O23" s="96"/>
      <c r="P23" s="96">
        <v>1453</v>
      </c>
      <c r="Q23" s="96">
        <v>1453</v>
      </c>
      <c r="R23" s="96">
        <f>O23+Q23</f>
        <v>1453</v>
      </c>
    </row>
    <row r="24" ht="18" customHeight="1" spans="1:18">
      <c r="A24" s="83" t="s">
        <v>155</v>
      </c>
      <c r="B24" s="83">
        <v>35113</v>
      </c>
      <c r="C24" s="83">
        <f>C4+C8+C11+C12+C15+C16</f>
        <v>41007</v>
      </c>
      <c r="D24" s="83">
        <f>D4+D8+D11+D12+D15+D16</f>
        <v>38568</v>
      </c>
      <c r="E24" s="86">
        <f>D24/C24</f>
        <v>0.94052234984271</v>
      </c>
      <c r="F24" s="83">
        <f>F4+F8+F11+F12+F15</f>
        <v>8461</v>
      </c>
      <c r="G24" s="83">
        <f>G4+G8+G11+G12+G15</f>
        <v>9166</v>
      </c>
      <c r="H24" s="83">
        <f>H4+H8+H11+H12+H15</f>
        <v>9283</v>
      </c>
      <c r="I24" s="83">
        <f>I4+I8+I11+I12+I15</f>
        <v>17744</v>
      </c>
      <c r="J24" s="83" t="s">
        <v>156</v>
      </c>
      <c r="K24" s="60">
        <v>33863</v>
      </c>
      <c r="L24" s="70">
        <f>L4+L6+L8+L11+L13+L15+L18+L21</f>
        <v>38314</v>
      </c>
      <c r="M24" s="70">
        <f>M4+M6+M8+M11+M13+M15+M18+M21</f>
        <v>35514</v>
      </c>
      <c r="N24" s="86">
        <f>M24/L24</f>
        <v>0.926919663830454</v>
      </c>
      <c r="O24" s="70">
        <f>O4+O6+O8+O11+O13+O15+O18+O21</f>
        <v>7461</v>
      </c>
      <c r="P24" s="70">
        <f>P4+P6+P8+P11+P13+P15+P18+P21</f>
        <v>13459</v>
      </c>
      <c r="Q24" s="70">
        <f>Q4+Q6+Q8+Q11+Q13+Q15+Q18+Q21</f>
        <v>9269</v>
      </c>
      <c r="R24" s="70">
        <f>R4+R6+R8+R11+R13+R15+R18+R21</f>
        <v>16730</v>
      </c>
    </row>
    <row r="25" ht="18" customHeight="1" spans="1:18">
      <c r="A25" s="87"/>
      <c r="B25" s="60"/>
      <c r="C25" s="60"/>
      <c r="D25" s="60"/>
      <c r="E25" s="86"/>
      <c r="F25" s="60"/>
      <c r="G25" s="60"/>
      <c r="H25" s="60"/>
      <c r="I25" s="60"/>
      <c r="J25" s="85" t="s">
        <v>516</v>
      </c>
      <c r="K25" s="60">
        <v>800</v>
      </c>
      <c r="L25" s="60">
        <f t="shared" ref="L25:P25" si="17">L26</f>
        <v>800</v>
      </c>
      <c r="M25" s="60">
        <f t="shared" si="17"/>
        <v>800</v>
      </c>
      <c r="N25" s="86"/>
      <c r="O25" s="60">
        <f t="shared" si="17"/>
        <v>1000</v>
      </c>
      <c r="P25" s="96">
        <f t="shared" si="17"/>
        <v>1000</v>
      </c>
      <c r="Q25" s="96"/>
      <c r="R25" s="96">
        <f>O25+Q25</f>
        <v>1000</v>
      </c>
    </row>
    <row r="26" ht="18" customHeight="1" spans="1:18">
      <c r="A26" s="87"/>
      <c r="B26" s="60"/>
      <c r="C26" s="60"/>
      <c r="D26" s="60"/>
      <c r="E26" s="86"/>
      <c r="F26" s="60"/>
      <c r="G26" s="60"/>
      <c r="H26" s="60"/>
      <c r="I26" s="60"/>
      <c r="J26" s="87" t="s">
        <v>517</v>
      </c>
      <c r="K26" s="70">
        <v>800</v>
      </c>
      <c r="L26" s="70">
        <v>800</v>
      </c>
      <c r="M26" s="70">
        <v>800</v>
      </c>
      <c r="N26" s="86"/>
      <c r="O26" s="70">
        <v>1000</v>
      </c>
      <c r="P26" s="96">
        <v>1000</v>
      </c>
      <c r="Q26" s="96"/>
      <c r="R26" s="96">
        <f>O26+Q26</f>
        <v>1000</v>
      </c>
    </row>
    <row r="27" ht="18" customHeight="1" spans="1:18">
      <c r="A27" s="87"/>
      <c r="B27" s="60"/>
      <c r="C27" s="60"/>
      <c r="D27" s="83"/>
      <c r="E27" s="86"/>
      <c r="F27" s="60"/>
      <c r="G27" s="60"/>
      <c r="H27" s="60"/>
      <c r="I27" s="60"/>
      <c r="J27" s="87" t="s">
        <v>518</v>
      </c>
      <c r="K27" s="70"/>
      <c r="L27" s="70">
        <v>1443</v>
      </c>
      <c r="M27" s="60">
        <v>1443</v>
      </c>
      <c r="N27" s="86"/>
      <c r="O27" s="60"/>
      <c r="P27" s="96"/>
      <c r="Q27" s="96"/>
      <c r="R27" s="96"/>
    </row>
    <row r="28" ht="18" customHeight="1" spans="1:18">
      <c r="A28" s="87"/>
      <c r="B28" s="60"/>
      <c r="C28" s="60"/>
      <c r="D28" s="83"/>
      <c r="E28" s="86"/>
      <c r="F28" s="60"/>
      <c r="G28" s="60"/>
      <c r="H28" s="60"/>
      <c r="I28" s="60"/>
      <c r="J28" s="87" t="s">
        <v>519</v>
      </c>
      <c r="K28" s="70">
        <v>450</v>
      </c>
      <c r="L28" s="70">
        <v>450</v>
      </c>
      <c r="M28" s="70">
        <v>450</v>
      </c>
      <c r="N28" s="86"/>
      <c r="O28" s="70"/>
      <c r="P28" s="96"/>
      <c r="Q28" s="96"/>
      <c r="R28" s="96"/>
    </row>
    <row r="29" ht="18" customHeight="1" spans="1:18">
      <c r="A29" s="87"/>
      <c r="B29" s="60"/>
      <c r="C29" s="60"/>
      <c r="D29" s="100"/>
      <c r="E29" s="86"/>
      <c r="F29" s="100"/>
      <c r="G29" s="100"/>
      <c r="H29" s="100"/>
      <c r="I29" s="100"/>
      <c r="J29" s="87" t="s">
        <v>520</v>
      </c>
      <c r="K29" s="60">
        <v>0</v>
      </c>
      <c r="L29" s="60">
        <f t="shared" ref="L29:O29" si="18">L30-L24-L27-L28-L25</f>
        <v>0</v>
      </c>
      <c r="M29" s="60">
        <f t="shared" si="18"/>
        <v>361</v>
      </c>
      <c r="N29" s="86"/>
      <c r="O29" s="60">
        <f t="shared" si="18"/>
        <v>0</v>
      </c>
      <c r="P29" s="96"/>
      <c r="Q29" s="96"/>
      <c r="R29" s="96">
        <f>R30-R24-R25</f>
        <v>14</v>
      </c>
    </row>
    <row r="30" ht="18" customHeight="1" spans="1:18">
      <c r="A30" s="83" t="s">
        <v>521</v>
      </c>
      <c r="B30" s="60">
        <v>35113</v>
      </c>
      <c r="C30" s="60">
        <f t="shared" ref="C30:I30" si="19">C24</f>
        <v>41007</v>
      </c>
      <c r="D30" s="60">
        <f t="shared" si="19"/>
        <v>38568</v>
      </c>
      <c r="E30" s="86">
        <f>D30/C30</f>
        <v>0.94052234984271</v>
      </c>
      <c r="F30" s="60">
        <f t="shared" si="19"/>
        <v>8461</v>
      </c>
      <c r="G30" s="60">
        <f t="shared" si="19"/>
        <v>9166</v>
      </c>
      <c r="H30" s="60">
        <f t="shared" si="19"/>
        <v>9283</v>
      </c>
      <c r="I30" s="60">
        <f t="shared" si="19"/>
        <v>17744</v>
      </c>
      <c r="J30" s="83" t="s">
        <v>522</v>
      </c>
      <c r="K30" s="70">
        <v>35113</v>
      </c>
      <c r="L30" s="70">
        <f t="shared" ref="L30:O30" si="20">C30</f>
        <v>41007</v>
      </c>
      <c r="M30" s="96">
        <f t="shared" si="20"/>
        <v>38568</v>
      </c>
      <c r="N30" s="86">
        <f>M30/L30</f>
        <v>0.94052234984271</v>
      </c>
      <c r="O30" s="96">
        <f t="shared" si="20"/>
        <v>8461</v>
      </c>
      <c r="P30" s="96">
        <f>P24+P25</f>
        <v>14459</v>
      </c>
      <c r="Q30" s="96">
        <f>Q24</f>
        <v>9269</v>
      </c>
      <c r="R30" s="96">
        <f>I30</f>
        <v>17744</v>
      </c>
    </row>
    <row r="31" ht="27" customHeight="1"/>
    <row r="32" ht="27" customHeight="1"/>
    <row r="33" ht="27" customHeight="1"/>
    <row r="34" ht="27" customHeight="1"/>
    <row r="35" ht="27" customHeight="1"/>
    <row r="36" ht="27" customHeight="1"/>
    <row r="37" ht="27" customHeight="1"/>
    <row r="38" ht="27" customHeight="1"/>
    <row r="48" spans="21:21">
      <c r="U48" s="98"/>
    </row>
    <row r="49" spans="21:21">
      <c r="U49" s="98"/>
    </row>
    <row r="50" spans="21:21">
      <c r="U50" s="98"/>
    </row>
    <row r="51" spans="21:21">
      <c r="U51" s="98"/>
    </row>
    <row r="52" spans="12:21">
      <c r="L52" s="98"/>
      <c r="M52" s="98"/>
      <c r="N52" s="98"/>
      <c r="O52" s="98"/>
      <c r="P52" s="98"/>
      <c r="Q52" s="98"/>
      <c r="R52" s="98"/>
      <c r="S52" s="98"/>
      <c r="T52" s="99"/>
      <c r="U52" s="98"/>
    </row>
    <row r="53" spans="12:21">
      <c r="L53" s="98"/>
      <c r="M53" s="98"/>
      <c r="N53" s="98"/>
      <c r="O53" s="98"/>
      <c r="P53" s="98"/>
      <c r="Q53" s="98"/>
      <c r="R53" s="98"/>
      <c r="S53" s="98"/>
      <c r="T53" s="99"/>
      <c r="U53" s="98"/>
    </row>
    <row r="54" spans="12:21">
      <c r="L54" s="98"/>
      <c r="M54" s="98"/>
      <c r="N54" s="98"/>
      <c r="O54" s="98"/>
      <c r="P54" s="98"/>
      <c r="Q54" s="98"/>
      <c r="R54" s="98"/>
      <c r="S54" s="98"/>
      <c r="T54" s="99"/>
      <c r="U54" s="98"/>
    </row>
    <row r="55" spans="21:21">
      <c r="U55" s="98"/>
    </row>
    <row r="56" spans="21:21">
      <c r="U56" s="98"/>
    </row>
    <row r="57" spans="21:21">
      <c r="U57" s="98"/>
    </row>
    <row r="63" hidden="1"/>
    <row r="64" ht="13.5" spans="1:1">
      <c r="A64" s="24" t="s">
        <v>523</v>
      </c>
    </row>
    <row r="65" ht="13.5" hidden="1" spans="1:1">
      <c r="A65" s="24" t="s">
        <v>524</v>
      </c>
    </row>
    <row r="66" ht="13.5" spans="1:1">
      <c r="A66" s="24" t="s">
        <v>525</v>
      </c>
    </row>
    <row r="67" ht="13.5" spans="1:1">
      <c r="A67" s="24" t="s">
        <v>526</v>
      </c>
    </row>
    <row r="68" ht="13.5" spans="1:1">
      <c r="A68" s="24" t="s">
        <v>527</v>
      </c>
    </row>
  </sheetData>
  <mergeCells count="3">
    <mergeCell ref="A1:R1"/>
    <mergeCell ref="L2:O2"/>
    <mergeCell ref="Q2:R2"/>
  </mergeCells>
  <printOptions horizontalCentered="1"/>
  <pageMargins left="0.235416666666667" right="0.235416666666667" top="0.786805555555556" bottom="0.393055555555556" header="0.507638888888889" footer="0.507638888888889"/>
  <pageSetup paperSize="9" scale="80" orientation="landscape" horizontalDpi="600" verticalDpi="600"/>
  <headerFooter>
    <oddFooter>&amp;C第 &amp;P 页</oddFooter>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U68"/>
  <sheetViews>
    <sheetView showZeros="0" workbookViewId="0">
      <selection activeCell="J28" sqref="J28"/>
    </sheetView>
  </sheetViews>
  <sheetFormatPr defaultColWidth="9" defaultRowHeight="14.25"/>
  <cols>
    <col min="1" max="1" width="32.25" style="80" customWidth="1"/>
    <col min="2" max="5" width="8.125" style="80" hidden="1" customWidth="1"/>
    <col min="6" max="9" width="8.125" style="80" customWidth="1"/>
    <col min="10" max="10" width="54.25" style="80" customWidth="1"/>
    <col min="11" max="14" width="8.125" style="46" hidden="1" customWidth="1"/>
    <col min="15" max="15" width="8.125" style="46" customWidth="1"/>
    <col min="16" max="18" width="8.625" style="46" customWidth="1"/>
    <col min="19" max="16384" width="9" style="46"/>
  </cols>
  <sheetData>
    <row r="1" ht="30.95" customHeight="1" spans="1:18">
      <c r="A1" s="81" t="s">
        <v>528</v>
      </c>
      <c r="B1" s="81"/>
      <c r="C1" s="81"/>
      <c r="D1" s="81"/>
      <c r="E1" s="81"/>
      <c r="F1" s="81"/>
      <c r="G1" s="81"/>
      <c r="H1" s="81"/>
      <c r="I1" s="81"/>
      <c r="J1" s="81"/>
      <c r="K1" s="81"/>
      <c r="L1" s="81"/>
      <c r="M1" s="81"/>
      <c r="N1" s="81"/>
      <c r="O1" s="81"/>
      <c r="P1" s="81"/>
      <c r="Q1" s="81"/>
      <c r="R1" s="81"/>
    </row>
    <row r="2" ht="18" customHeight="1" spans="1:18">
      <c r="A2" s="82" t="s">
        <v>529</v>
      </c>
      <c r="K2" s="80"/>
      <c r="L2" s="93"/>
      <c r="M2" s="94"/>
      <c r="N2" s="94"/>
      <c r="O2" s="94"/>
      <c r="P2" s="95" t="s">
        <v>25</v>
      </c>
      <c r="Q2" s="95"/>
      <c r="R2" s="95"/>
    </row>
    <row r="3" ht="46" customHeight="1" spans="1:18">
      <c r="A3" s="83" t="s">
        <v>480</v>
      </c>
      <c r="B3" s="83" t="s">
        <v>27</v>
      </c>
      <c r="C3" s="84" t="s">
        <v>481</v>
      </c>
      <c r="D3" s="84" t="s">
        <v>363</v>
      </c>
      <c r="E3" s="84" t="s">
        <v>364</v>
      </c>
      <c r="F3" s="84" t="s">
        <v>365</v>
      </c>
      <c r="G3" s="83" t="s">
        <v>32</v>
      </c>
      <c r="H3" s="83" t="s">
        <v>33</v>
      </c>
      <c r="I3" s="83" t="s">
        <v>34</v>
      </c>
      <c r="J3" s="83" t="s">
        <v>483</v>
      </c>
      <c r="K3" s="83" t="s">
        <v>27</v>
      </c>
      <c r="L3" s="83" t="s">
        <v>481</v>
      </c>
      <c r="M3" s="83" t="s">
        <v>363</v>
      </c>
      <c r="N3" s="83" t="s">
        <v>364</v>
      </c>
      <c r="O3" s="83" t="s">
        <v>365</v>
      </c>
      <c r="P3" s="83" t="s">
        <v>32</v>
      </c>
      <c r="Q3" s="83" t="s">
        <v>33</v>
      </c>
      <c r="R3" s="83" t="s">
        <v>34</v>
      </c>
    </row>
    <row r="4" ht="20" customHeight="1" spans="1:18">
      <c r="A4" s="85" t="s">
        <v>485</v>
      </c>
      <c r="B4" s="83">
        <v>14070</v>
      </c>
      <c r="C4" s="83">
        <f t="shared" ref="C4:I4" si="0">SUM(C5:C6)</f>
        <v>10300</v>
      </c>
      <c r="D4" s="83">
        <f t="shared" si="0"/>
        <v>10254</v>
      </c>
      <c r="E4" s="86">
        <f t="shared" ref="E4:E11" si="1">D4/C4</f>
        <v>0.995533980582524</v>
      </c>
      <c r="F4" s="83">
        <f t="shared" si="0"/>
        <v>3100</v>
      </c>
      <c r="G4" s="83">
        <f t="shared" si="0"/>
        <v>7262</v>
      </c>
      <c r="H4" s="83">
        <f t="shared" si="0"/>
        <v>5370</v>
      </c>
      <c r="I4" s="83">
        <f t="shared" si="0"/>
        <v>8470</v>
      </c>
      <c r="J4" s="85" t="s">
        <v>530</v>
      </c>
      <c r="K4" s="70">
        <v>13051</v>
      </c>
      <c r="L4" s="70">
        <f>10565+200</f>
        <v>10765</v>
      </c>
      <c r="M4" s="83">
        <v>10329</v>
      </c>
      <c r="N4" s="86">
        <f t="shared" ref="N4:N9" si="2">M4/L4</f>
        <v>0.959498374361356</v>
      </c>
      <c r="O4" s="83">
        <f>873+346+45-30</f>
        <v>1234</v>
      </c>
      <c r="P4" s="96">
        <v>7500</v>
      </c>
      <c r="Q4" s="96">
        <v>6500</v>
      </c>
      <c r="R4" s="96">
        <f>O4+Q4</f>
        <v>7734</v>
      </c>
    </row>
    <row r="5" ht="20" customHeight="1" spans="1:18">
      <c r="A5" s="87" t="s">
        <v>531</v>
      </c>
      <c r="B5" s="60">
        <v>70</v>
      </c>
      <c r="C5" s="60">
        <v>100</v>
      </c>
      <c r="D5" s="60">
        <v>101</v>
      </c>
      <c r="E5" s="86">
        <f t="shared" si="1"/>
        <v>1.01</v>
      </c>
      <c r="F5" s="60">
        <v>100</v>
      </c>
      <c r="G5" s="60">
        <v>295</v>
      </c>
      <c r="H5" s="60">
        <v>240</v>
      </c>
      <c r="I5" s="83">
        <f t="shared" ref="I5:I16" si="3">F5+H5</f>
        <v>340</v>
      </c>
      <c r="J5" s="85" t="s">
        <v>532</v>
      </c>
      <c r="K5" s="70">
        <v>812</v>
      </c>
      <c r="L5" s="70">
        <v>829</v>
      </c>
      <c r="M5" s="70">
        <v>828</v>
      </c>
      <c r="N5" s="86">
        <f t="shared" si="2"/>
        <v>0.998793727382388</v>
      </c>
      <c r="O5" s="70">
        <v>1227</v>
      </c>
      <c r="P5" s="96">
        <v>1273</v>
      </c>
      <c r="Q5" s="96">
        <v>46</v>
      </c>
      <c r="R5" s="96">
        <f>O5+Q5</f>
        <v>1273</v>
      </c>
    </row>
    <row r="6" ht="20" customHeight="1" spans="1:18">
      <c r="A6" s="87" t="s">
        <v>533</v>
      </c>
      <c r="B6" s="60">
        <v>14000</v>
      </c>
      <c r="C6" s="60">
        <v>10200</v>
      </c>
      <c r="D6" s="60">
        <v>10153</v>
      </c>
      <c r="E6" s="86">
        <f t="shared" si="1"/>
        <v>0.995392156862745</v>
      </c>
      <c r="F6" s="60">
        <v>3000</v>
      </c>
      <c r="G6" s="60">
        <v>6967</v>
      </c>
      <c r="H6" s="60">
        <v>5130</v>
      </c>
      <c r="I6" s="83">
        <f t="shared" si="3"/>
        <v>8130</v>
      </c>
      <c r="J6" s="85" t="s">
        <v>534</v>
      </c>
      <c r="K6" s="70">
        <v>15000</v>
      </c>
      <c r="L6" s="70">
        <v>15000</v>
      </c>
      <c r="M6" s="70">
        <v>15000</v>
      </c>
      <c r="N6" s="86">
        <f t="shared" si="2"/>
        <v>1</v>
      </c>
      <c r="O6" s="70"/>
      <c r="P6" s="96"/>
      <c r="Q6" s="96">
        <f>770+500</f>
        <v>1270</v>
      </c>
      <c r="R6" s="96">
        <f t="shared" ref="R5:R14" si="4">O6+Q6</f>
        <v>1270</v>
      </c>
    </row>
    <row r="7" ht="20" customHeight="1" spans="1:18">
      <c r="A7" s="88" t="s">
        <v>535</v>
      </c>
      <c r="B7" s="60">
        <v>5000</v>
      </c>
      <c r="C7" s="60">
        <v>5000</v>
      </c>
      <c r="D7" s="60">
        <v>2607</v>
      </c>
      <c r="E7" s="86">
        <f t="shared" si="1"/>
        <v>0.5214</v>
      </c>
      <c r="F7" s="60">
        <v>5000</v>
      </c>
      <c r="G7" s="60"/>
      <c r="H7" s="60"/>
      <c r="I7" s="83">
        <f t="shared" si="3"/>
        <v>5000</v>
      </c>
      <c r="J7" s="85" t="s">
        <v>536</v>
      </c>
      <c r="K7" s="70"/>
      <c r="L7" s="70">
        <v>6720</v>
      </c>
      <c r="M7" s="70">
        <v>6720</v>
      </c>
      <c r="N7" s="86">
        <f t="shared" si="2"/>
        <v>1</v>
      </c>
      <c r="O7" s="70"/>
      <c r="P7" s="96">
        <v>1453</v>
      </c>
      <c r="Q7" s="96">
        <v>1453</v>
      </c>
      <c r="R7" s="96">
        <f t="shared" si="4"/>
        <v>1453</v>
      </c>
    </row>
    <row r="8" ht="20" customHeight="1" spans="1:18">
      <c r="A8" s="85" t="s">
        <v>145</v>
      </c>
      <c r="B8" s="60">
        <v>343</v>
      </c>
      <c r="C8" s="60">
        <v>344</v>
      </c>
      <c r="D8" s="60">
        <v>344</v>
      </c>
      <c r="E8" s="86">
        <f t="shared" si="1"/>
        <v>1</v>
      </c>
      <c r="F8" s="60">
        <f>M21</f>
        <v>361</v>
      </c>
      <c r="G8" s="60">
        <v>1904</v>
      </c>
      <c r="H8" s="60">
        <v>1543</v>
      </c>
      <c r="I8" s="83">
        <f t="shared" si="3"/>
        <v>1904</v>
      </c>
      <c r="J8" s="88" t="s">
        <v>241</v>
      </c>
      <c r="K8" s="70">
        <v>28863</v>
      </c>
      <c r="L8" s="70">
        <f t="shared" ref="L8:R8" si="5">SUM(L4:L7)</f>
        <v>33314</v>
      </c>
      <c r="M8" s="70">
        <f t="shared" si="5"/>
        <v>32877</v>
      </c>
      <c r="N8" s="86">
        <f t="shared" si="2"/>
        <v>0.986882391787237</v>
      </c>
      <c r="O8" s="70">
        <f t="shared" si="5"/>
        <v>2461</v>
      </c>
      <c r="P8" s="70">
        <f t="shared" si="5"/>
        <v>10226</v>
      </c>
      <c r="Q8" s="70">
        <f t="shared" si="5"/>
        <v>9269</v>
      </c>
      <c r="R8" s="70">
        <f t="shared" si="5"/>
        <v>11730</v>
      </c>
    </row>
    <row r="9" ht="20" customHeight="1" spans="1:18">
      <c r="A9" s="85" t="s">
        <v>537</v>
      </c>
      <c r="B9" s="83">
        <v>15000</v>
      </c>
      <c r="C9" s="60">
        <f t="shared" ref="C9:F9" si="6">C10</f>
        <v>15000</v>
      </c>
      <c r="D9" s="60">
        <f t="shared" si="6"/>
        <v>15000</v>
      </c>
      <c r="E9" s="86">
        <f t="shared" si="1"/>
        <v>1</v>
      </c>
      <c r="F9" s="60">
        <f t="shared" si="6"/>
        <v>0</v>
      </c>
      <c r="G9" s="60"/>
      <c r="H9" s="60">
        <f>H10</f>
        <v>1270</v>
      </c>
      <c r="I9" s="83">
        <f>I10</f>
        <v>1270</v>
      </c>
      <c r="J9" s="88" t="s">
        <v>538</v>
      </c>
      <c r="K9" s="60">
        <v>5000</v>
      </c>
      <c r="L9" s="60">
        <f t="shared" ref="L9:R9" si="7">SUM(L10:L15)</f>
        <v>5000</v>
      </c>
      <c r="M9" s="60">
        <f t="shared" si="7"/>
        <v>2637</v>
      </c>
      <c r="N9" s="86">
        <f t="shared" si="2"/>
        <v>0.5274</v>
      </c>
      <c r="O9" s="60">
        <f t="shared" si="7"/>
        <v>5000</v>
      </c>
      <c r="P9" s="60">
        <f t="shared" si="7"/>
        <v>3233</v>
      </c>
      <c r="Q9" s="60">
        <f t="shared" si="7"/>
        <v>0</v>
      </c>
      <c r="R9" s="60">
        <f t="shared" si="7"/>
        <v>5000</v>
      </c>
    </row>
    <row r="10" ht="20" customHeight="1" spans="1:18">
      <c r="A10" s="87" t="s">
        <v>539</v>
      </c>
      <c r="B10" s="60">
        <v>15000</v>
      </c>
      <c r="C10" s="60">
        <v>15000</v>
      </c>
      <c r="D10" s="83">
        <v>15000</v>
      </c>
      <c r="E10" s="86">
        <f t="shared" si="1"/>
        <v>1</v>
      </c>
      <c r="F10" s="83"/>
      <c r="G10" s="83"/>
      <c r="H10" s="83">
        <f>770+500</f>
        <v>1270</v>
      </c>
      <c r="I10" s="83">
        <f>770+500</f>
        <v>1270</v>
      </c>
      <c r="J10" s="97" t="s">
        <v>540</v>
      </c>
      <c r="K10" s="70"/>
      <c r="L10" s="70">
        <v>0</v>
      </c>
      <c r="M10" s="60">
        <v>66</v>
      </c>
      <c r="N10" s="86"/>
      <c r="O10" s="60"/>
      <c r="P10" s="96"/>
      <c r="Q10" s="96"/>
      <c r="R10" s="96">
        <f t="shared" si="4"/>
        <v>0</v>
      </c>
    </row>
    <row r="11" ht="20" customHeight="1" spans="1:18">
      <c r="A11" s="85" t="s">
        <v>505</v>
      </c>
      <c r="B11" s="83">
        <v>700</v>
      </c>
      <c r="C11" s="83">
        <v>2200</v>
      </c>
      <c r="D11" s="60">
        <v>2200</v>
      </c>
      <c r="E11" s="86">
        <f t="shared" si="1"/>
        <v>1</v>
      </c>
      <c r="F11" s="60"/>
      <c r="G11" s="60"/>
      <c r="H11" s="60">
        <v>1100</v>
      </c>
      <c r="I11" s="83">
        <f t="shared" si="3"/>
        <v>1100</v>
      </c>
      <c r="J11" s="87" t="s">
        <v>541</v>
      </c>
      <c r="K11" s="70">
        <v>4000</v>
      </c>
      <c r="L11" s="70">
        <v>3850</v>
      </c>
      <c r="M11" s="60">
        <v>1528</v>
      </c>
      <c r="N11" s="86">
        <f>M11/L11</f>
        <v>0.396883116883117</v>
      </c>
      <c r="O11" s="70">
        <v>4000</v>
      </c>
      <c r="P11" s="96">
        <v>2861</v>
      </c>
      <c r="Q11" s="96"/>
      <c r="R11" s="96">
        <f t="shared" si="4"/>
        <v>4000</v>
      </c>
    </row>
    <row r="12" ht="20" customHeight="1" spans="1:18">
      <c r="A12" s="85" t="s">
        <v>507</v>
      </c>
      <c r="B12" s="60"/>
      <c r="C12" s="60">
        <v>8163</v>
      </c>
      <c r="D12" s="60">
        <v>8163</v>
      </c>
      <c r="E12" s="86"/>
      <c r="F12" s="60"/>
      <c r="G12" s="60"/>
      <c r="H12" s="60"/>
      <c r="I12" s="83"/>
      <c r="J12" s="87" t="s">
        <v>542</v>
      </c>
      <c r="K12" s="70"/>
      <c r="L12" s="70">
        <v>150</v>
      </c>
      <c r="M12" s="70">
        <v>150</v>
      </c>
      <c r="N12" s="86"/>
      <c r="O12" s="70"/>
      <c r="P12" s="96"/>
      <c r="Q12" s="96">
        <v>100</v>
      </c>
      <c r="R12" s="96">
        <f t="shared" si="4"/>
        <v>100</v>
      </c>
    </row>
    <row r="13" ht="20" customHeight="1" spans="1:18">
      <c r="A13" s="87"/>
      <c r="B13" s="60"/>
      <c r="C13" s="60"/>
      <c r="D13" s="60"/>
      <c r="E13" s="86"/>
      <c r="F13" s="60"/>
      <c r="G13" s="60"/>
      <c r="H13" s="60"/>
      <c r="I13" s="83">
        <f t="shared" si="3"/>
        <v>0</v>
      </c>
      <c r="J13" s="87" t="s">
        <v>543</v>
      </c>
      <c r="K13" s="70"/>
      <c r="L13" s="70">
        <v>0</v>
      </c>
      <c r="M13" s="70"/>
      <c r="N13" s="86"/>
      <c r="O13" s="70"/>
      <c r="P13" s="96"/>
      <c r="Q13" s="96"/>
      <c r="R13" s="96">
        <f t="shared" si="4"/>
        <v>0</v>
      </c>
    </row>
    <row r="14" ht="20" customHeight="1" spans="1:18">
      <c r="A14" s="87"/>
      <c r="B14" s="60"/>
      <c r="C14" s="60"/>
      <c r="D14" s="60"/>
      <c r="E14" s="86"/>
      <c r="F14" s="60"/>
      <c r="G14" s="60"/>
      <c r="H14" s="60"/>
      <c r="I14" s="83">
        <f t="shared" si="3"/>
        <v>0</v>
      </c>
      <c r="J14" s="87" t="s">
        <v>544</v>
      </c>
      <c r="K14" s="70">
        <v>1000</v>
      </c>
      <c r="L14" s="70">
        <v>1000</v>
      </c>
      <c r="M14" s="70">
        <v>893</v>
      </c>
      <c r="N14" s="86"/>
      <c r="O14" s="70">
        <v>1000</v>
      </c>
      <c r="P14" s="96">
        <v>372</v>
      </c>
      <c r="Q14" s="96">
        <v>-100</v>
      </c>
      <c r="R14" s="96">
        <f t="shared" si="4"/>
        <v>900</v>
      </c>
    </row>
    <row r="15" ht="20" customHeight="1" spans="1:18">
      <c r="A15" s="87"/>
      <c r="B15" s="60"/>
      <c r="C15" s="60"/>
      <c r="D15" s="60"/>
      <c r="E15" s="86"/>
      <c r="F15" s="60"/>
      <c r="G15" s="60"/>
      <c r="H15" s="60"/>
      <c r="I15" s="83">
        <f t="shared" si="3"/>
        <v>0</v>
      </c>
      <c r="J15" s="87"/>
      <c r="K15" s="70"/>
      <c r="L15" s="70"/>
      <c r="M15" s="70"/>
      <c r="N15" s="86"/>
      <c r="O15" s="70"/>
      <c r="P15" s="96"/>
      <c r="Q15" s="96"/>
      <c r="R15" s="96"/>
    </row>
    <row r="16" ht="20" customHeight="1" spans="1:18">
      <c r="A16" s="83" t="s">
        <v>155</v>
      </c>
      <c r="B16" s="60">
        <v>35113</v>
      </c>
      <c r="C16" s="60">
        <f>C4+C7+C8+C9+C11+C12</f>
        <v>41007</v>
      </c>
      <c r="D16" s="60">
        <f>D4+D7+D8+D9+D11+D12</f>
        <v>38568</v>
      </c>
      <c r="E16" s="86">
        <f>D16/C16</f>
        <v>0.94052234984271</v>
      </c>
      <c r="F16" s="60">
        <f>F4+F7+F8+F9+F11</f>
        <v>8461</v>
      </c>
      <c r="G16" s="60">
        <f>G4+G7+G8+G9+G11</f>
        <v>9166</v>
      </c>
      <c r="H16" s="60">
        <f>H4+H7+H8+H9+H11</f>
        <v>9283</v>
      </c>
      <c r="I16" s="60">
        <f>I4+I7+I8+I9+I11</f>
        <v>17744</v>
      </c>
      <c r="J16" s="83" t="s">
        <v>156</v>
      </c>
      <c r="K16" s="70">
        <v>33863</v>
      </c>
      <c r="L16" s="70">
        <f t="shared" ref="L16:O16" si="8">L8+L9</f>
        <v>38314</v>
      </c>
      <c r="M16" s="70">
        <f t="shared" si="8"/>
        <v>35514</v>
      </c>
      <c r="N16" s="86">
        <f>M16/L16</f>
        <v>0.926919663830454</v>
      </c>
      <c r="O16" s="70">
        <f>O8+O9</f>
        <v>7461</v>
      </c>
      <c r="P16" s="70">
        <f>P8+P9</f>
        <v>13459</v>
      </c>
      <c r="Q16" s="70">
        <f>Q8+Q9</f>
        <v>9269</v>
      </c>
      <c r="R16" s="70">
        <f>R8+R9</f>
        <v>16730</v>
      </c>
    </row>
    <row r="17" ht="20" customHeight="1" spans="1:18">
      <c r="A17" s="89"/>
      <c r="B17" s="90"/>
      <c r="C17" s="60"/>
      <c r="D17" s="60"/>
      <c r="E17" s="86"/>
      <c r="F17" s="60"/>
      <c r="G17" s="60"/>
      <c r="H17" s="60"/>
      <c r="I17" s="60"/>
      <c r="J17" s="88" t="s">
        <v>516</v>
      </c>
      <c r="K17" s="70">
        <v>800</v>
      </c>
      <c r="L17" s="70">
        <f t="shared" ref="L17:R17" si="9">L18</f>
        <v>800</v>
      </c>
      <c r="M17" s="70">
        <f t="shared" si="9"/>
        <v>800</v>
      </c>
      <c r="N17" s="86"/>
      <c r="O17" s="70">
        <f t="shared" si="9"/>
        <v>1000</v>
      </c>
      <c r="P17" s="70">
        <f t="shared" si="9"/>
        <v>1000</v>
      </c>
      <c r="Q17" s="70">
        <f t="shared" si="9"/>
        <v>0</v>
      </c>
      <c r="R17" s="70">
        <f t="shared" si="9"/>
        <v>1000</v>
      </c>
    </row>
    <row r="18" ht="20" customHeight="1" spans="1:18">
      <c r="A18" s="89"/>
      <c r="B18" s="90"/>
      <c r="C18" s="60"/>
      <c r="D18" s="60"/>
      <c r="E18" s="86"/>
      <c r="F18" s="60"/>
      <c r="G18" s="60"/>
      <c r="H18" s="60"/>
      <c r="I18" s="60"/>
      <c r="J18" s="97" t="s">
        <v>517</v>
      </c>
      <c r="K18" s="70">
        <v>800</v>
      </c>
      <c r="L18" s="70">
        <v>800</v>
      </c>
      <c r="M18" s="60">
        <v>800</v>
      </c>
      <c r="N18" s="86"/>
      <c r="O18" s="70">
        <v>1000</v>
      </c>
      <c r="P18" s="96">
        <v>1000</v>
      </c>
      <c r="Q18" s="96"/>
      <c r="R18" s="96">
        <v>1000</v>
      </c>
    </row>
    <row r="19" ht="20" customHeight="1" spans="1:18">
      <c r="A19" s="89"/>
      <c r="B19" s="90"/>
      <c r="C19" s="60"/>
      <c r="D19" s="60"/>
      <c r="E19" s="86"/>
      <c r="F19" s="60"/>
      <c r="G19" s="60"/>
      <c r="H19" s="60"/>
      <c r="I19" s="60"/>
      <c r="J19" s="87" t="s">
        <v>518</v>
      </c>
      <c r="K19" s="70"/>
      <c r="L19" s="70">
        <v>1443</v>
      </c>
      <c r="M19" s="70">
        <v>1443</v>
      </c>
      <c r="N19" s="86"/>
      <c r="O19" s="70"/>
      <c r="P19" s="96"/>
      <c r="Q19" s="96"/>
      <c r="R19" s="96"/>
    </row>
    <row r="20" ht="20" customHeight="1" spans="1:18">
      <c r="A20" s="85"/>
      <c r="B20" s="60"/>
      <c r="C20" s="60"/>
      <c r="D20" s="60"/>
      <c r="E20" s="86"/>
      <c r="F20" s="60"/>
      <c r="G20" s="60"/>
      <c r="H20" s="60"/>
      <c r="I20" s="60"/>
      <c r="J20" s="87" t="s">
        <v>519</v>
      </c>
      <c r="K20" s="70">
        <v>450</v>
      </c>
      <c r="L20" s="70">
        <v>450</v>
      </c>
      <c r="M20" s="70">
        <v>450</v>
      </c>
      <c r="N20" s="86"/>
      <c r="O20" s="70"/>
      <c r="P20" s="96"/>
      <c r="Q20" s="96"/>
      <c r="R20" s="96"/>
    </row>
    <row r="21" ht="20" customHeight="1" spans="1:18">
      <c r="A21" s="87"/>
      <c r="B21" s="90"/>
      <c r="C21" s="60"/>
      <c r="D21" s="60"/>
      <c r="E21" s="86"/>
      <c r="F21" s="60"/>
      <c r="G21" s="60"/>
      <c r="H21" s="60"/>
      <c r="I21" s="60"/>
      <c r="J21" s="87" t="s">
        <v>520</v>
      </c>
      <c r="K21" s="70">
        <v>0</v>
      </c>
      <c r="L21" s="70">
        <f>L22-(L16+L17+L19+L20)</f>
        <v>0</v>
      </c>
      <c r="M21" s="70">
        <f>M22-M16-M20-M17-M19</f>
        <v>361</v>
      </c>
      <c r="N21" s="86"/>
      <c r="O21" s="70">
        <f>O22-O16-O17-O20</f>
        <v>0</v>
      </c>
      <c r="P21" s="96"/>
      <c r="Q21" s="96"/>
      <c r="R21" s="96">
        <f>R22-R16-R17</f>
        <v>14</v>
      </c>
    </row>
    <row r="22" ht="20" customHeight="1" spans="1:18">
      <c r="A22" s="89" t="s">
        <v>521</v>
      </c>
      <c r="B22" s="90">
        <v>35113</v>
      </c>
      <c r="C22" s="60">
        <f t="shared" ref="C22:I22" si="10">C16</f>
        <v>41007</v>
      </c>
      <c r="D22" s="60">
        <f t="shared" si="10"/>
        <v>38568</v>
      </c>
      <c r="E22" s="86">
        <f>D22/C22</f>
        <v>0.94052234984271</v>
      </c>
      <c r="F22" s="60">
        <f t="shared" si="10"/>
        <v>8461</v>
      </c>
      <c r="G22" s="60">
        <f t="shared" si="10"/>
        <v>9166</v>
      </c>
      <c r="H22" s="60">
        <f t="shared" si="10"/>
        <v>9283</v>
      </c>
      <c r="I22" s="60">
        <f t="shared" si="10"/>
        <v>17744</v>
      </c>
      <c r="J22" s="83" t="s">
        <v>522</v>
      </c>
      <c r="K22" s="70">
        <v>35113</v>
      </c>
      <c r="L22" s="70">
        <f t="shared" ref="L22:O22" si="11">C22</f>
        <v>41007</v>
      </c>
      <c r="M22" s="60">
        <f t="shared" si="11"/>
        <v>38568</v>
      </c>
      <c r="N22" s="86">
        <f>M22/L22</f>
        <v>0.94052234984271</v>
      </c>
      <c r="O22" s="70">
        <f>F22</f>
        <v>8461</v>
      </c>
      <c r="P22" s="70">
        <f>P16+P17</f>
        <v>14459</v>
      </c>
      <c r="Q22" s="70">
        <f>Q16</f>
        <v>9269</v>
      </c>
      <c r="R22" s="70">
        <f>I22</f>
        <v>17744</v>
      </c>
    </row>
    <row r="23" spans="1:10">
      <c r="A23" s="91"/>
      <c r="B23" s="91"/>
      <c r="C23" s="91"/>
      <c r="D23" s="91"/>
      <c r="E23" s="91"/>
      <c r="F23" s="91"/>
      <c r="G23" s="91"/>
      <c r="H23" s="91"/>
      <c r="I23" s="91"/>
      <c r="J23" s="91"/>
    </row>
    <row r="24" ht="13.5" spans="1:1">
      <c r="A24" s="92"/>
    </row>
    <row r="31" ht="27" customHeight="1"/>
    <row r="32" ht="27" customHeight="1"/>
    <row r="33" ht="27" customHeight="1"/>
    <row r="34" ht="27" customHeight="1"/>
    <row r="35" ht="27" customHeight="1"/>
    <row r="36" ht="27" customHeight="1"/>
    <row r="37" ht="27" customHeight="1"/>
    <row r="38" ht="27" customHeight="1"/>
    <row r="48" spans="21:21">
      <c r="U48" s="98"/>
    </row>
    <row r="49" spans="21:21">
      <c r="U49" s="98"/>
    </row>
    <row r="50" spans="21:21">
      <c r="U50" s="98"/>
    </row>
    <row r="51" spans="21:21">
      <c r="U51" s="98"/>
    </row>
    <row r="52" spans="12:21">
      <c r="L52" s="98"/>
      <c r="M52" s="98"/>
      <c r="N52" s="98"/>
      <c r="O52" s="98"/>
      <c r="P52" s="98"/>
      <c r="Q52" s="98"/>
      <c r="R52" s="98"/>
      <c r="S52" s="98"/>
      <c r="T52" s="99"/>
      <c r="U52" s="98"/>
    </row>
    <row r="53" spans="12:21">
      <c r="L53" s="98"/>
      <c r="M53" s="98"/>
      <c r="N53" s="98"/>
      <c r="O53" s="98"/>
      <c r="P53" s="98"/>
      <c r="Q53" s="98"/>
      <c r="R53" s="98"/>
      <c r="S53" s="98"/>
      <c r="T53" s="99"/>
      <c r="U53" s="98"/>
    </row>
    <row r="54" spans="12:21">
      <c r="L54" s="98"/>
      <c r="M54" s="98"/>
      <c r="N54" s="98"/>
      <c r="O54" s="98"/>
      <c r="P54" s="98"/>
      <c r="Q54" s="98"/>
      <c r="R54" s="98"/>
      <c r="S54" s="98"/>
      <c r="T54" s="99"/>
      <c r="U54" s="98"/>
    </row>
    <row r="55" spans="21:21">
      <c r="U55" s="98"/>
    </row>
    <row r="56" spans="21:21">
      <c r="U56" s="98"/>
    </row>
    <row r="57" spans="21:21">
      <c r="U57" s="98"/>
    </row>
    <row r="63" hidden="1"/>
    <row r="64" ht="13.5" spans="1:1">
      <c r="A64" s="24" t="s">
        <v>523</v>
      </c>
    </row>
    <row r="65" ht="13.5" hidden="1" spans="1:1">
      <c r="A65" s="24" t="s">
        <v>524</v>
      </c>
    </row>
    <row r="66" ht="13.5" spans="1:1">
      <c r="A66" s="24" t="s">
        <v>525</v>
      </c>
    </row>
    <row r="67" ht="13.5" spans="1:1">
      <c r="A67" s="24" t="s">
        <v>526</v>
      </c>
    </row>
    <row r="68" ht="13.5" spans="1:1">
      <c r="A68" s="24" t="s">
        <v>527</v>
      </c>
    </row>
  </sheetData>
  <mergeCells count="3">
    <mergeCell ref="A1:R1"/>
    <mergeCell ref="M2:O2"/>
    <mergeCell ref="P2:R2"/>
  </mergeCells>
  <printOptions horizontalCentered="1"/>
  <pageMargins left="0.2" right="0.2" top="0.786805555555556" bottom="0.393055555555556" header="0.507638888888889" footer="0.507638888888889"/>
  <pageSetup paperSize="9" scale="80" orientation="landscape" horizontalDpi="600" verticalDpi="600"/>
  <headerFooter>
    <oddFooter>&amp;C第 &amp;P 页</oddFooter>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50"/>
  <sheetViews>
    <sheetView showGridLines="0" showZeros="0" workbookViewId="0">
      <pane ySplit="3" topLeftCell="A30" activePane="bottomLeft" state="frozen"/>
      <selection/>
      <selection pane="bottomLeft" activeCell="X105" sqref="X105"/>
    </sheetView>
  </sheetViews>
  <sheetFormatPr defaultColWidth="9" defaultRowHeight="14.25"/>
  <cols>
    <col min="1" max="1" width="46.5" style="44" customWidth="1"/>
    <col min="2" max="5" width="8.13333333333333" style="45" customWidth="1"/>
    <col min="6" max="6" width="41.1333333333333" style="44" customWidth="1"/>
    <col min="7" max="10" width="8.13333333333333" style="44" customWidth="1"/>
    <col min="11" max="246" width="9" style="44"/>
    <col min="247" max="16375" width="9" style="46"/>
    <col min="16376" max="16376" width="9" style="47"/>
    <col min="16377" max="16384" width="9" style="2"/>
  </cols>
  <sheetData>
    <row r="1" ht="34.5" customHeight="1" spans="1:10">
      <c r="A1" s="48" t="s">
        <v>545</v>
      </c>
      <c r="B1" s="48"/>
      <c r="C1" s="48"/>
      <c r="D1" s="48"/>
      <c r="E1" s="48"/>
      <c r="F1" s="48"/>
      <c r="G1" s="48"/>
      <c r="H1" s="48"/>
      <c r="I1" s="48"/>
      <c r="J1" s="48"/>
    </row>
    <row r="2" ht="19.5" customHeight="1" spans="1:10">
      <c r="A2" s="49" t="s">
        <v>546</v>
      </c>
      <c r="B2" s="50"/>
      <c r="C2" s="50"/>
      <c r="D2" s="50"/>
      <c r="E2" s="50"/>
      <c r="F2" s="49"/>
      <c r="G2" s="51"/>
      <c r="H2" s="52" t="s">
        <v>25</v>
      </c>
      <c r="I2" s="52"/>
      <c r="J2" s="52"/>
    </row>
    <row r="3" ht="43.5" customHeight="1" spans="1:10">
      <c r="A3" s="53" t="s">
        <v>547</v>
      </c>
      <c r="B3" s="54" t="s">
        <v>548</v>
      </c>
      <c r="C3" s="54" t="s">
        <v>549</v>
      </c>
      <c r="D3" s="54" t="s">
        <v>33</v>
      </c>
      <c r="E3" s="54" t="s">
        <v>34</v>
      </c>
      <c r="F3" s="53" t="s">
        <v>550</v>
      </c>
      <c r="G3" s="55" t="s">
        <v>548</v>
      </c>
      <c r="H3" s="56" t="s">
        <v>549</v>
      </c>
      <c r="I3" s="56" t="s">
        <v>33</v>
      </c>
      <c r="J3" s="56" t="s">
        <v>551</v>
      </c>
    </row>
    <row r="4" ht="20" customHeight="1" spans="1:10">
      <c r="A4" s="57" t="s">
        <v>552</v>
      </c>
      <c r="B4" s="58">
        <v>549</v>
      </c>
      <c r="C4" s="58">
        <f>SUM(C5:C8)</f>
        <v>754</v>
      </c>
      <c r="D4" s="58">
        <f>SUM(D5:D8)</f>
        <v>205</v>
      </c>
      <c r="E4" s="58">
        <f>SUM(E5:E8)</f>
        <v>754</v>
      </c>
      <c r="F4" s="57" t="s">
        <v>553</v>
      </c>
      <c r="G4" s="58">
        <v>544</v>
      </c>
      <c r="H4" s="53">
        <f t="shared" ref="H4:J4" si="0">SUM(H5:H6)</f>
        <v>754</v>
      </c>
      <c r="I4" s="53">
        <f t="shared" si="0"/>
        <v>210</v>
      </c>
      <c r="J4" s="53">
        <f t="shared" si="0"/>
        <v>754</v>
      </c>
    </row>
    <row r="5" ht="20" customHeight="1" spans="1:10">
      <c r="A5" s="59" t="s">
        <v>554</v>
      </c>
      <c r="B5" s="60">
        <v>243</v>
      </c>
      <c r="C5" s="60">
        <v>241</v>
      </c>
      <c r="D5" s="60">
        <f t="shared" ref="D5:D8" si="1">E5-B5</f>
        <v>-2</v>
      </c>
      <c r="E5" s="60">
        <v>241</v>
      </c>
      <c r="F5" s="61" t="s">
        <v>555</v>
      </c>
      <c r="G5" s="62">
        <v>125</v>
      </c>
      <c r="H5" s="53">
        <v>322</v>
      </c>
      <c r="I5" s="53">
        <f>J5-G5</f>
        <v>197</v>
      </c>
      <c r="J5" s="53">
        <v>322</v>
      </c>
    </row>
    <row r="6" s="43" customFormat="1" ht="20" customHeight="1" spans="1:16384">
      <c r="A6" s="63" t="s">
        <v>556</v>
      </c>
      <c r="B6" s="60">
        <v>181</v>
      </c>
      <c r="C6" s="60">
        <v>191</v>
      </c>
      <c r="D6" s="60">
        <f t="shared" si="1"/>
        <v>10</v>
      </c>
      <c r="E6" s="60">
        <v>191</v>
      </c>
      <c r="F6" s="64" t="s">
        <v>557</v>
      </c>
      <c r="G6" s="54">
        <v>419</v>
      </c>
      <c r="H6" s="56">
        <v>432</v>
      </c>
      <c r="I6" s="56">
        <f>J6-G6</f>
        <v>13</v>
      </c>
      <c r="J6" s="56">
        <v>432</v>
      </c>
      <c r="K6" s="76"/>
      <c r="L6" s="76"/>
      <c r="M6" s="76"/>
      <c r="N6" s="76"/>
      <c r="O6" s="76"/>
      <c r="P6" s="76"/>
      <c r="Q6" s="76"/>
      <c r="R6" s="76"/>
      <c r="S6" s="76"/>
      <c r="T6" s="76"/>
      <c r="U6" s="76"/>
      <c r="V6" s="76"/>
      <c r="W6" s="76"/>
      <c r="X6" s="76"/>
      <c r="Y6" s="76"/>
      <c r="Z6" s="76"/>
      <c r="AA6" s="76"/>
      <c r="AB6" s="76"/>
      <c r="AC6" s="76"/>
      <c r="AD6" s="76"/>
      <c r="AE6" s="76"/>
      <c r="AF6" s="76"/>
      <c r="AG6" s="76"/>
      <c r="AH6" s="76"/>
      <c r="AI6" s="76"/>
      <c r="AJ6" s="76"/>
      <c r="AK6" s="76"/>
      <c r="AL6" s="76"/>
      <c r="AM6" s="76"/>
      <c r="AN6" s="76"/>
      <c r="AO6" s="76"/>
      <c r="AP6" s="76"/>
      <c r="AQ6" s="76"/>
      <c r="AR6" s="76"/>
      <c r="AS6" s="76"/>
      <c r="AT6" s="76"/>
      <c r="AU6" s="76"/>
      <c r="AV6" s="76"/>
      <c r="AW6" s="76"/>
      <c r="AX6" s="76"/>
      <c r="AY6" s="76"/>
      <c r="AZ6" s="76"/>
      <c r="BA6" s="76"/>
      <c r="BB6" s="76"/>
      <c r="BC6" s="76"/>
      <c r="BD6" s="76"/>
      <c r="BE6" s="76"/>
      <c r="BF6" s="76"/>
      <c r="BG6" s="76"/>
      <c r="BH6" s="76"/>
      <c r="BI6" s="76"/>
      <c r="BJ6" s="76"/>
      <c r="BK6" s="76"/>
      <c r="BL6" s="76"/>
      <c r="BM6" s="76"/>
      <c r="BN6" s="76"/>
      <c r="BO6" s="76"/>
      <c r="BP6" s="76"/>
      <c r="BQ6" s="76"/>
      <c r="BR6" s="76"/>
      <c r="BS6" s="76"/>
      <c r="BT6" s="76"/>
      <c r="BU6" s="76"/>
      <c r="BV6" s="76"/>
      <c r="BW6" s="76"/>
      <c r="BX6" s="76"/>
      <c r="BY6" s="76"/>
      <c r="BZ6" s="76"/>
      <c r="CA6" s="76"/>
      <c r="CB6" s="76"/>
      <c r="CC6" s="76"/>
      <c r="CD6" s="76"/>
      <c r="CE6" s="76"/>
      <c r="CF6" s="76"/>
      <c r="CG6" s="76"/>
      <c r="CH6" s="76"/>
      <c r="CI6" s="76"/>
      <c r="CJ6" s="76"/>
      <c r="CK6" s="76"/>
      <c r="CL6" s="76"/>
      <c r="CM6" s="76"/>
      <c r="CN6" s="76"/>
      <c r="CO6" s="76"/>
      <c r="CP6" s="76"/>
      <c r="CQ6" s="76"/>
      <c r="CR6" s="76"/>
      <c r="CS6" s="76"/>
      <c r="CT6" s="76"/>
      <c r="CU6" s="76"/>
      <c r="CV6" s="76"/>
      <c r="CW6" s="76"/>
      <c r="CX6" s="76"/>
      <c r="CY6" s="76"/>
      <c r="CZ6" s="76"/>
      <c r="DA6" s="76"/>
      <c r="DB6" s="76"/>
      <c r="DC6" s="76"/>
      <c r="DD6" s="76"/>
      <c r="DE6" s="76"/>
      <c r="DF6" s="76"/>
      <c r="DG6" s="76"/>
      <c r="DH6" s="76"/>
      <c r="DI6" s="76"/>
      <c r="DJ6" s="76"/>
      <c r="DK6" s="76"/>
      <c r="DL6" s="76"/>
      <c r="DM6" s="76"/>
      <c r="DN6" s="76"/>
      <c r="DO6" s="76"/>
      <c r="DP6" s="76"/>
      <c r="DQ6" s="76"/>
      <c r="DR6" s="76"/>
      <c r="DS6" s="76"/>
      <c r="DT6" s="76"/>
      <c r="DU6" s="76"/>
      <c r="DV6" s="76"/>
      <c r="DW6" s="76"/>
      <c r="DX6" s="76"/>
      <c r="DY6" s="76"/>
      <c r="DZ6" s="76"/>
      <c r="EA6" s="76"/>
      <c r="EB6" s="76"/>
      <c r="EC6" s="76"/>
      <c r="ED6" s="76"/>
      <c r="EE6" s="76"/>
      <c r="EF6" s="76"/>
      <c r="EG6" s="76"/>
      <c r="EH6" s="76"/>
      <c r="EI6" s="76"/>
      <c r="EJ6" s="76"/>
      <c r="EK6" s="76"/>
      <c r="EL6" s="76"/>
      <c r="EM6" s="76"/>
      <c r="EN6" s="76"/>
      <c r="EO6" s="76"/>
      <c r="EP6" s="76"/>
      <c r="EQ6" s="76"/>
      <c r="ER6" s="76"/>
      <c r="ES6" s="76"/>
      <c r="ET6" s="76"/>
      <c r="EU6" s="76"/>
      <c r="EV6" s="76"/>
      <c r="EW6" s="76"/>
      <c r="EX6" s="76"/>
      <c r="EY6" s="76"/>
      <c r="EZ6" s="76"/>
      <c r="FA6" s="76"/>
      <c r="FB6" s="76"/>
      <c r="FC6" s="76"/>
      <c r="FD6" s="76"/>
      <c r="FE6" s="76"/>
      <c r="FF6" s="76"/>
      <c r="FG6" s="76"/>
      <c r="FH6" s="76"/>
      <c r="FI6" s="76"/>
      <c r="FJ6" s="76"/>
      <c r="FK6" s="76"/>
      <c r="FL6" s="76"/>
      <c r="FM6" s="76"/>
      <c r="FN6" s="76"/>
      <c r="FO6" s="76"/>
      <c r="FP6" s="76"/>
      <c r="FQ6" s="76"/>
      <c r="FR6" s="76"/>
      <c r="FS6" s="76"/>
      <c r="FT6" s="76"/>
      <c r="FU6" s="76"/>
      <c r="FV6" s="76"/>
      <c r="FW6" s="76"/>
      <c r="FX6" s="76"/>
      <c r="FY6" s="76"/>
      <c r="FZ6" s="76"/>
      <c r="GA6" s="76"/>
      <c r="GB6" s="76"/>
      <c r="GC6" s="76"/>
      <c r="GD6" s="76"/>
      <c r="GE6" s="76"/>
      <c r="GF6" s="76"/>
      <c r="GG6" s="76"/>
      <c r="GH6" s="76"/>
      <c r="GI6" s="76"/>
      <c r="GJ6" s="76"/>
      <c r="GK6" s="76"/>
      <c r="GL6" s="76"/>
      <c r="GM6" s="76"/>
      <c r="GN6" s="76"/>
      <c r="GO6" s="76"/>
      <c r="GP6" s="76"/>
      <c r="GQ6" s="76"/>
      <c r="GR6" s="76"/>
      <c r="GS6" s="76"/>
      <c r="GT6" s="76"/>
      <c r="GU6" s="76"/>
      <c r="GV6" s="76"/>
      <c r="GW6" s="76"/>
      <c r="GX6" s="76"/>
      <c r="GY6" s="76"/>
      <c r="GZ6" s="76"/>
      <c r="HA6" s="76"/>
      <c r="HB6" s="76"/>
      <c r="HC6" s="76"/>
      <c r="HD6" s="76"/>
      <c r="HE6" s="76"/>
      <c r="HF6" s="76"/>
      <c r="HG6" s="76"/>
      <c r="HH6" s="76"/>
      <c r="HI6" s="76"/>
      <c r="HJ6" s="76"/>
      <c r="HK6" s="76"/>
      <c r="HL6" s="76"/>
      <c r="HM6" s="76"/>
      <c r="HN6" s="76"/>
      <c r="HO6" s="76"/>
      <c r="HP6" s="76"/>
      <c r="HQ6" s="76"/>
      <c r="HR6" s="76"/>
      <c r="HS6" s="76"/>
      <c r="HT6" s="76"/>
      <c r="HU6" s="76"/>
      <c r="HV6" s="76"/>
      <c r="HW6" s="76"/>
      <c r="HX6" s="76"/>
      <c r="HY6" s="76"/>
      <c r="HZ6" s="76"/>
      <c r="IA6" s="76"/>
      <c r="IB6" s="76"/>
      <c r="IC6" s="76"/>
      <c r="ID6" s="76"/>
      <c r="IE6" s="76"/>
      <c r="IF6" s="76"/>
      <c r="IG6" s="76"/>
      <c r="IH6" s="76"/>
      <c r="II6" s="76"/>
      <c r="IJ6" s="76"/>
      <c r="IK6" s="76"/>
      <c r="IL6" s="76"/>
      <c r="IM6" s="78"/>
      <c r="IN6" s="78"/>
      <c r="IO6" s="78"/>
      <c r="IP6" s="78"/>
      <c r="IQ6" s="78"/>
      <c r="IR6" s="78"/>
      <c r="IS6" s="78"/>
      <c r="IT6" s="78"/>
      <c r="IU6" s="78"/>
      <c r="IV6" s="78"/>
      <c r="IW6" s="78"/>
      <c r="IX6" s="78"/>
      <c r="IY6" s="78"/>
      <c r="IZ6" s="78"/>
      <c r="JA6" s="78"/>
      <c r="JB6" s="78"/>
      <c r="JC6" s="78"/>
      <c r="JD6" s="78"/>
      <c r="JE6" s="78"/>
      <c r="JF6" s="78"/>
      <c r="JG6" s="78"/>
      <c r="JH6" s="78"/>
      <c r="JI6" s="78"/>
      <c r="JJ6" s="78"/>
      <c r="JK6" s="78"/>
      <c r="JL6" s="78"/>
      <c r="JM6" s="78"/>
      <c r="JN6" s="78"/>
      <c r="JO6" s="78"/>
      <c r="JP6" s="78"/>
      <c r="JQ6" s="78"/>
      <c r="JR6" s="78"/>
      <c r="JS6" s="78"/>
      <c r="JT6" s="78"/>
      <c r="JU6" s="78"/>
      <c r="JV6" s="78"/>
      <c r="JW6" s="78"/>
      <c r="JX6" s="78"/>
      <c r="JY6" s="78"/>
      <c r="JZ6" s="78"/>
      <c r="KA6" s="78"/>
      <c r="KB6" s="78"/>
      <c r="KC6" s="78"/>
      <c r="KD6" s="78"/>
      <c r="KE6" s="78"/>
      <c r="KF6" s="78"/>
      <c r="KG6" s="78"/>
      <c r="KH6" s="78"/>
      <c r="KI6" s="78"/>
      <c r="KJ6" s="78"/>
      <c r="KK6" s="78"/>
      <c r="KL6" s="78"/>
      <c r="KM6" s="78"/>
      <c r="KN6" s="78"/>
      <c r="KO6" s="78"/>
      <c r="KP6" s="78"/>
      <c r="KQ6" s="78"/>
      <c r="KR6" s="78"/>
      <c r="KS6" s="78"/>
      <c r="KT6" s="78"/>
      <c r="KU6" s="78"/>
      <c r="KV6" s="78"/>
      <c r="KW6" s="78"/>
      <c r="KX6" s="78"/>
      <c r="KY6" s="78"/>
      <c r="KZ6" s="78"/>
      <c r="LA6" s="78"/>
      <c r="LB6" s="78"/>
      <c r="LC6" s="78"/>
      <c r="LD6" s="78"/>
      <c r="LE6" s="78"/>
      <c r="LF6" s="78"/>
      <c r="LG6" s="78"/>
      <c r="LH6" s="78"/>
      <c r="LI6" s="78"/>
      <c r="LJ6" s="78"/>
      <c r="LK6" s="78"/>
      <c r="LL6" s="78"/>
      <c r="LM6" s="78"/>
      <c r="LN6" s="78"/>
      <c r="LO6" s="78"/>
      <c r="LP6" s="78"/>
      <c r="LQ6" s="78"/>
      <c r="LR6" s="78"/>
      <c r="LS6" s="78"/>
      <c r="LT6" s="78"/>
      <c r="LU6" s="78"/>
      <c r="LV6" s="78"/>
      <c r="LW6" s="78"/>
      <c r="LX6" s="78"/>
      <c r="LY6" s="78"/>
      <c r="LZ6" s="78"/>
      <c r="MA6" s="78"/>
      <c r="MB6" s="78"/>
      <c r="MC6" s="78"/>
      <c r="MD6" s="78"/>
      <c r="ME6" s="78"/>
      <c r="MF6" s="78"/>
      <c r="MG6" s="78"/>
      <c r="MH6" s="78"/>
      <c r="MI6" s="78"/>
      <c r="MJ6" s="78"/>
      <c r="MK6" s="78"/>
      <c r="ML6" s="78"/>
      <c r="MM6" s="78"/>
      <c r="MN6" s="78"/>
      <c r="MO6" s="78"/>
      <c r="MP6" s="78"/>
      <c r="MQ6" s="78"/>
      <c r="MR6" s="78"/>
      <c r="MS6" s="78"/>
      <c r="MT6" s="78"/>
      <c r="MU6" s="78"/>
      <c r="MV6" s="78"/>
      <c r="MW6" s="78"/>
      <c r="MX6" s="78"/>
      <c r="MY6" s="78"/>
      <c r="MZ6" s="78"/>
      <c r="NA6" s="78"/>
      <c r="NB6" s="78"/>
      <c r="NC6" s="78"/>
      <c r="ND6" s="78"/>
      <c r="NE6" s="78"/>
      <c r="NF6" s="78"/>
      <c r="NG6" s="78"/>
      <c r="NH6" s="78"/>
      <c r="NI6" s="78"/>
      <c r="NJ6" s="78"/>
      <c r="NK6" s="78"/>
      <c r="NL6" s="78"/>
      <c r="NM6" s="78"/>
      <c r="NN6" s="78"/>
      <c r="NO6" s="78"/>
      <c r="NP6" s="78"/>
      <c r="NQ6" s="78"/>
      <c r="NR6" s="78"/>
      <c r="NS6" s="78"/>
      <c r="NT6" s="78"/>
      <c r="NU6" s="78"/>
      <c r="NV6" s="78"/>
      <c r="NW6" s="78"/>
      <c r="NX6" s="78"/>
      <c r="NY6" s="78"/>
      <c r="NZ6" s="78"/>
      <c r="OA6" s="78"/>
      <c r="OB6" s="78"/>
      <c r="OC6" s="78"/>
      <c r="OD6" s="78"/>
      <c r="OE6" s="78"/>
      <c r="OF6" s="78"/>
      <c r="OG6" s="78"/>
      <c r="OH6" s="78"/>
      <c r="OI6" s="78"/>
      <c r="OJ6" s="78"/>
      <c r="OK6" s="78"/>
      <c r="OL6" s="78"/>
      <c r="OM6" s="78"/>
      <c r="ON6" s="78"/>
      <c r="OO6" s="78"/>
      <c r="OP6" s="78"/>
      <c r="OQ6" s="78"/>
      <c r="OR6" s="78"/>
      <c r="OS6" s="78"/>
      <c r="OT6" s="78"/>
      <c r="OU6" s="78"/>
      <c r="OV6" s="78"/>
      <c r="OW6" s="78"/>
      <c r="OX6" s="78"/>
      <c r="OY6" s="78"/>
      <c r="OZ6" s="78"/>
      <c r="PA6" s="78"/>
      <c r="PB6" s="78"/>
      <c r="PC6" s="78"/>
      <c r="PD6" s="78"/>
      <c r="PE6" s="78"/>
      <c r="PF6" s="78"/>
      <c r="PG6" s="78"/>
      <c r="PH6" s="78"/>
      <c r="PI6" s="78"/>
      <c r="PJ6" s="78"/>
      <c r="PK6" s="78"/>
      <c r="PL6" s="78"/>
      <c r="PM6" s="78"/>
      <c r="PN6" s="78"/>
      <c r="PO6" s="78"/>
      <c r="PP6" s="78"/>
      <c r="PQ6" s="78"/>
      <c r="PR6" s="78"/>
      <c r="PS6" s="78"/>
      <c r="PT6" s="78"/>
      <c r="PU6" s="78"/>
      <c r="PV6" s="78"/>
      <c r="PW6" s="78"/>
      <c r="PX6" s="78"/>
      <c r="PY6" s="78"/>
      <c r="PZ6" s="78"/>
      <c r="QA6" s="78"/>
      <c r="QB6" s="78"/>
      <c r="QC6" s="78"/>
      <c r="QD6" s="78"/>
      <c r="QE6" s="78"/>
      <c r="QF6" s="78"/>
      <c r="QG6" s="78"/>
      <c r="QH6" s="78"/>
      <c r="QI6" s="78"/>
      <c r="QJ6" s="78"/>
      <c r="QK6" s="78"/>
      <c r="QL6" s="78"/>
      <c r="QM6" s="78"/>
      <c r="QN6" s="78"/>
      <c r="QO6" s="78"/>
      <c r="QP6" s="78"/>
      <c r="QQ6" s="78"/>
      <c r="QR6" s="78"/>
      <c r="QS6" s="78"/>
      <c r="QT6" s="78"/>
      <c r="QU6" s="78"/>
      <c r="QV6" s="78"/>
      <c r="QW6" s="78"/>
      <c r="QX6" s="78"/>
      <c r="QY6" s="78"/>
      <c r="QZ6" s="78"/>
      <c r="RA6" s="78"/>
      <c r="RB6" s="78"/>
      <c r="RC6" s="78"/>
      <c r="RD6" s="78"/>
      <c r="RE6" s="78"/>
      <c r="RF6" s="78"/>
      <c r="RG6" s="78"/>
      <c r="RH6" s="78"/>
      <c r="RI6" s="78"/>
      <c r="RJ6" s="78"/>
      <c r="RK6" s="78"/>
      <c r="RL6" s="78"/>
      <c r="RM6" s="78"/>
      <c r="RN6" s="78"/>
      <c r="RO6" s="78"/>
      <c r="RP6" s="78"/>
      <c r="RQ6" s="78"/>
      <c r="RR6" s="78"/>
      <c r="RS6" s="78"/>
      <c r="RT6" s="78"/>
      <c r="RU6" s="78"/>
      <c r="RV6" s="78"/>
      <c r="RW6" s="78"/>
      <c r="RX6" s="78"/>
      <c r="RY6" s="78"/>
      <c r="RZ6" s="78"/>
      <c r="SA6" s="78"/>
      <c r="SB6" s="78"/>
      <c r="SC6" s="78"/>
      <c r="SD6" s="78"/>
      <c r="SE6" s="78"/>
      <c r="SF6" s="78"/>
      <c r="SG6" s="78"/>
      <c r="SH6" s="78"/>
      <c r="SI6" s="78"/>
      <c r="SJ6" s="78"/>
      <c r="SK6" s="78"/>
      <c r="SL6" s="78"/>
      <c r="SM6" s="78"/>
      <c r="SN6" s="78"/>
      <c r="SO6" s="78"/>
      <c r="SP6" s="78"/>
      <c r="SQ6" s="78"/>
      <c r="SR6" s="78"/>
      <c r="SS6" s="78"/>
      <c r="ST6" s="78"/>
      <c r="SU6" s="78"/>
      <c r="SV6" s="78"/>
      <c r="SW6" s="78"/>
      <c r="SX6" s="78"/>
      <c r="SY6" s="78"/>
      <c r="SZ6" s="78"/>
      <c r="TA6" s="78"/>
      <c r="TB6" s="78"/>
      <c r="TC6" s="78"/>
      <c r="TD6" s="78"/>
      <c r="TE6" s="78"/>
      <c r="TF6" s="78"/>
      <c r="TG6" s="78"/>
      <c r="TH6" s="78"/>
      <c r="TI6" s="78"/>
      <c r="TJ6" s="78"/>
      <c r="TK6" s="78"/>
      <c r="TL6" s="78"/>
      <c r="TM6" s="78"/>
      <c r="TN6" s="78"/>
      <c r="TO6" s="78"/>
      <c r="TP6" s="78"/>
      <c r="TQ6" s="78"/>
      <c r="TR6" s="78"/>
      <c r="TS6" s="78"/>
      <c r="TT6" s="78"/>
      <c r="TU6" s="78"/>
      <c r="TV6" s="78"/>
      <c r="TW6" s="78"/>
      <c r="TX6" s="78"/>
      <c r="TY6" s="78"/>
      <c r="TZ6" s="78"/>
      <c r="UA6" s="78"/>
      <c r="UB6" s="78"/>
      <c r="UC6" s="78"/>
      <c r="UD6" s="78"/>
      <c r="UE6" s="78"/>
      <c r="UF6" s="78"/>
      <c r="UG6" s="78"/>
      <c r="UH6" s="78"/>
      <c r="UI6" s="78"/>
      <c r="UJ6" s="78"/>
      <c r="UK6" s="78"/>
      <c r="UL6" s="78"/>
      <c r="UM6" s="78"/>
      <c r="UN6" s="78"/>
      <c r="UO6" s="78"/>
      <c r="UP6" s="78"/>
      <c r="UQ6" s="78"/>
      <c r="UR6" s="78"/>
      <c r="US6" s="78"/>
      <c r="UT6" s="78"/>
      <c r="UU6" s="78"/>
      <c r="UV6" s="78"/>
      <c r="UW6" s="78"/>
      <c r="UX6" s="78"/>
      <c r="UY6" s="78"/>
      <c r="UZ6" s="78"/>
      <c r="VA6" s="78"/>
      <c r="VB6" s="78"/>
      <c r="VC6" s="78"/>
      <c r="VD6" s="78"/>
      <c r="VE6" s="78"/>
      <c r="VF6" s="78"/>
      <c r="VG6" s="78"/>
      <c r="VH6" s="78"/>
      <c r="VI6" s="78"/>
      <c r="VJ6" s="78"/>
      <c r="VK6" s="78"/>
      <c r="VL6" s="78"/>
      <c r="VM6" s="78"/>
      <c r="VN6" s="78"/>
      <c r="VO6" s="78"/>
      <c r="VP6" s="78"/>
      <c r="VQ6" s="78"/>
      <c r="VR6" s="78"/>
      <c r="VS6" s="78"/>
      <c r="VT6" s="78"/>
      <c r="VU6" s="78"/>
      <c r="VV6" s="78"/>
      <c r="VW6" s="78"/>
      <c r="VX6" s="78"/>
      <c r="VY6" s="78"/>
      <c r="VZ6" s="78"/>
      <c r="WA6" s="78"/>
      <c r="WB6" s="78"/>
      <c r="WC6" s="78"/>
      <c r="WD6" s="78"/>
      <c r="WE6" s="78"/>
      <c r="WF6" s="78"/>
      <c r="WG6" s="78"/>
      <c r="WH6" s="78"/>
      <c r="WI6" s="78"/>
      <c r="WJ6" s="78"/>
      <c r="WK6" s="78"/>
      <c r="WL6" s="78"/>
      <c r="WM6" s="78"/>
      <c r="WN6" s="78"/>
      <c r="WO6" s="78"/>
      <c r="WP6" s="78"/>
      <c r="WQ6" s="78"/>
      <c r="WR6" s="78"/>
      <c r="WS6" s="78"/>
      <c r="WT6" s="78"/>
      <c r="WU6" s="78"/>
      <c r="WV6" s="78"/>
      <c r="WW6" s="78"/>
      <c r="WX6" s="78"/>
      <c r="WY6" s="78"/>
      <c r="WZ6" s="78"/>
      <c r="XA6" s="78"/>
      <c r="XB6" s="78"/>
      <c r="XC6" s="78"/>
      <c r="XD6" s="78"/>
      <c r="XE6" s="78"/>
      <c r="XF6" s="78"/>
      <c r="XG6" s="78"/>
      <c r="XH6" s="78"/>
      <c r="XI6" s="78"/>
      <c r="XJ6" s="78"/>
      <c r="XK6" s="78"/>
      <c r="XL6" s="78"/>
      <c r="XM6" s="78"/>
      <c r="XN6" s="78"/>
      <c r="XO6" s="78"/>
      <c r="XP6" s="78"/>
      <c r="XQ6" s="78"/>
      <c r="XR6" s="78"/>
      <c r="XS6" s="78"/>
      <c r="XT6" s="78"/>
      <c r="XU6" s="78"/>
      <c r="XV6" s="78"/>
      <c r="XW6" s="78"/>
      <c r="XX6" s="78"/>
      <c r="XY6" s="78"/>
      <c r="XZ6" s="78"/>
      <c r="YA6" s="78"/>
      <c r="YB6" s="78"/>
      <c r="YC6" s="78"/>
      <c r="YD6" s="78"/>
      <c r="YE6" s="78"/>
      <c r="YF6" s="78"/>
      <c r="YG6" s="78"/>
      <c r="YH6" s="78"/>
      <c r="YI6" s="78"/>
      <c r="YJ6" s="78"/>
      <c r="YK6" s="78"/>
      <c r="YL6" s="78"/>
      <c r="YM6" s="78"/>
      <c r="YN6" s="78"/>
      <c r="YO6" s="78"/>
      <c r="YP6" s="78"/>
      <c r="YQ6" s="78"/>
      <c r="YR6" s="78"/>
      <c r="YS6" s="78"/>
      <c r="YT6" s="78"/>
      <c r="YU6" s="78"/>
      <c r="YV6" s="78"/>
      <c r="YW6" s="78"/>
      <c r="YX6" s="78"/>
      <c r="YY6" s="78"/>
      <c r="YZ6" s="78"/>
      <c r="ZA6" s="78"/>
      <c r="ZB6" s="78"/>
      <c r="ZC6" s="78"/>
      <c r="ZD6" s="78"/>
      <c r="ZE6" s="78"/>
      <c r="ZF6" s="78"/>
      <c r="ZG6" s="78"/>
      <c r="ZH6" s="78"/>
      <c r="ZI6" s="78"/>
      <c r="ZJ6" s="78"/>
      <c r="ZK6" s="78"/>
      <c r="ZL6" s="78"/>
      <c r="ZM6" s="78"/>
      <c r="ZN6" s="78"/>
      <c r="ZO6" s="78"/>
      <c r="ZP6" s="78"/>
      <c r="ZQ6" s="78"/>
      <c r="ZR6" s="78"/>
      <c r="ZS6" s="78"/>
      <c r="ZT6" s="78"/>
      <c r="ZU6" s="78"/>
      <c r="ZV6" s="78"/>
      <c r="ZW6" s="78"/>
      <c r="ZX6" s="78"/>
      <c r="ZY6" s="78"/>
      <c r="ZZ6" s="78"/>
      <c r="AAA6" s="78"/>
      <c r="AAB6" s="78"/>
      <c r="AAC6" s="78"/>
      <c r="AAD6" s="78"/>
      <c r="AAE6" s="78"/>
      <c r="AAF6" s="78"/>
      <c r="AAG6" s="78"/>
      <c r="AAH6" s="78"/>
      <c r="AAI6" s="78"/>
      <c r="AAJ6" s="78"/>
      <c r="AAK6" s="78"/>
      <c r="AAL6" s="78"/>
      <c r="AAM6" s="78"/>
      <c r="AAN6" s="78"/>
      <c r="AAO6" s="78"/>
      <c r="AAP6" s="78"/>
      <c r="AAQ6" s="78"/>
      <c r="AAR6" s="78"/>
      <c r="AAS6" s="78"/>
      <c r="AAT6" s="78"/>
      <c r="AAU6" s="78"/>
      <c r="AAV6" s="78"/>
      <c r="AAW6" s="78"/>
      <c r="AAX6" s="78"/>
      <c r="AAY6" s="78"/>
      <c r="AAZ6" s="78"/>
      <c r="ABA6" s="78"/>
      <c r="ABB6" s="78"/>
      <c r="ABC6" s="78"/>
      <c r="ABD6" s="78"/>
      <c r="ABE6" s="78"/>
      <c r="ABF6" s="78"/>
      <c r="ABG6" s="78"/>
      <c r="ABH6" s="78"/>
      <c r="ABI6" s="78"/>
      <c r="ABJ6" s="78"/>
      <c r="ABK6" s="78"/>
      <c r="ABL6" s="78"/>
      <c r="ABM6" s="78"/>
      <c r="ABN6" s="78"/>
      <c r="ABO6" s="78"/>
      <c r="ABP6" s="78"/>
      <c r="ABQ6" s="78"/>
      <c r="ABR6" s="78"/>
      <c r="ABS6" s="78"/>
      <c r="ABT6" s="78"/>
      <c r="ABU6" s="78"/>
      <c r="ABV6" s="78"/>
      <c r="ABW6" s="78"/>
      <c r="ABX6" s="78"/>
      <c r="ABY6" s="78"/>
      <c r="ABZ6" s="78"/>
      <c r="ACA6" s="78"/>
      <c r="ACB6" s="78"/>
      <c r="ACC6" s="78"/>
      <c r="ACD6" s="78"/>
      <c r="ACE6" s="78"/>
      <c r="ACF6" s="78"/>
      <c r="ACG6" s="78"/>
      <c r="ACH6" s="78"/>
      <c r="ACI6" s="78"/>
      <c r="ACJ6" s="78"/>
      <c r="ACK6" s="78"/>
      <c r="ACL6" s="78"/>
      <c r="ACM6" s="78"/>
      <c r="ACN6" s="78"/>
      <c r="ACO6" s="78"/>
      <c r="ACP6" s="78"/>
      <c r="ACQ6" s="78"/>
      <c r="ACR6" s="78"/>
      <c r="ACS6" s="78"/>
      <c r="ACT6" s="78"/>
      <c r="ACU6" s="78"/>
      <c r="ACV6" s="78"/>
      <c r="ACW6" s="78"/>
      <c r="ACX6" s="78"/>
      <c r="ACY6" s="78"/>
      <c r="ACZ6" s="78"/>
      <c r="ADA6" s="78"/>
      <c r="ADB6" s="78"/>
      <c r="ADC6" s="78"/>
      <c r="ADD6" s="78"/>
      <c r="ADE6" s="78"/>
      <c r="ADF6" s="78"/>
      <c r="ADG6" s="78"/>
      <c r="ADH6" s="78"/>
      <c r="ADI6" s="78"/>
      <c r="ADJ6" s="78"/>
      <c r="ADK6" s="78"/>
      <c r="ADL6" s="78"/>
      <c r="ADM6" s="78"/>
      <c r="ADN6" s="78"/>
      <c r="ADO6" s="78"/>
      <c r="ADP6" s="78"/>
      <c r="ADQ6" s="78"/>
      <c r="ADR6" s="78"/>
      <c r="ADS6" s="78"/>
      <c r="ADT6" s="78"/>
      <c r="ADU6" s="78"/>
      <c r="ADV6" s="78"/>
      <c r="ADW6" s="78"/>
      <c r="ADX6" s="78"/>
      <c r="ADY6" s="78"/>
      <c r="ADZ6" s="78"/>
      <c r="AEA6" s="78"/>
      <c r="AEB6" s="78"/>
      <c r="AEC6" s="78"/>
      <c r="AED6" s="78"/>
      <c r="AEE6" s="78"/>
      <c r="AEF6" s="78"/>
      <c r="AEG6" s="78"/>
      <c r="AEH6" s="78"/>
      <c r="AEI6" s="78"/>
      <c r="AEJ6" s="78"/>
      <c r="AEK6" s="78"/>
      <c r="AEL6" s="78"/>
      <c r="AEM6" s="78"/>
      <c r="AEN6" s="78"/>
      <c r="AEO6" s="78"/>
      <c r="AEP6" s="78"/>
      <c r="AEQ6" s="78"/>
      <c r="AER6" s="78"/>
      <c r="AES6" s="78"/>
      <c r="AET6" s="78"/>
      <c r="AEU6" s="78"/>
      <c r="AEV6" s="78"/>
      <c r="AEW6" s="78"/>
      <c r="AEX6" s="78"/>
      <c r="AEY6" s="78"/>
      <c r="AEZ6" s="78"/>
      <c r="AFA6" s="78"/>
      <c r="AFB6" s="78"/>
      <c r="AFC6" s="78"/>
      <c r="AFD6" s="78"/>
      <c r="AFE6" s="78"/>
      <c r="AFF6" s="78"/>
      <c r="AFG6" s="78"/>
      <c r="AFH6" s="78"/>
      <c r="AFI6" s="78"/>
      <c r="AFJ6" s="78"/>
      <c r="AFK6" s="78"/>
      <c r="AFL6" s="78"/>
      <c r="AFM6" s="78"/>
      <c r="AFN6" s="78"/>
      <c r="AFO6" s="78"/>
      <c r="AFP6" s="78"/>
      <c r="AFQ6" s="78"/>
      <c r="AFR6" s="78"/>
      <c r="AFS6" s="78"/>
      <c r="AFT6" s="78"/>
      <c r="AFU6" s="78"/>
      <c r="AFV6" s="78"/>
      <c r="AFW6" s="78"/>
      <c r="AFX6" s="78"/>
      <c r="AFY6" s="78"/>
      <c r="AFZ6" s="78"/>
      <c r="AGA6" s="78"/>
      <c r="AGB6" s="78"/>
      <c r="AGC6" s="78"/>
      <c r="AGD6" s="78"/>
      <c r="AGE6" s="78"/>
      <c r="AGF6" s="78"/>
      <c r="AGG6" s="78"/>
      <c r="AGH6" s="78"/>
      <c r="AGI6" s="78"/>
      <c r="AGJ6" s="78"/>
      <c r="AGK6" s="78"/>
      <c r="AGL6" s="78"/>
      <c r="AGM6" s="78"/>
      <c r="AGN6" s="78"/>
      <c r="AGO6" s="78"/>
      <c r="AGP6" s="78"/>
      <c r="AGQ6" s="78"/>
      <c r="AGR6" s="78"/>
      <c r="AGS6" s="78"/>
      <c r="AGT6" s="78"/>
      <c r="AGU6" s="78"/>
      <c r="AGV6" s="78"/>
      <c r="AGW6" s="78"/>
      <c r="AGX6" s="78"/>
      <c r="AGY6" s="78"/>
      <c r="AGZ6" s="78"/>
      <c r="AHA6" s="78"/>
      <c r="AHB6" s="78"/>
      <c r="AHC6" s="78"/>
      <c r="AHD6" s="78"/>
      <c r="AHE6" s="78"/>
      <c r="AHF6" s="78"/>
      <c r="AHG6" s="78"/>
      <c r="AHH6" s="78"/>
      <c r="AHI6" s="78"/>
      <c r="AHJ6" s="78"/>
      <c r="AHK6" s="78"/>
      <c r="AHL6" s="78"/>
      <c r="AHM6" s="78"/>
      <c r="AHN6" s="78"/>
      <c r="AHO6" s="78"/>
      <c r="AHP6" s="78"/>
      <c r="AHQ6" s="78"/>
      <c r="AHR6" s="78"/>
      <c r="AHS6" s="78"/>
      <c r="AHT6" s="78"/>
      <c r="AHU6" s="78"/>
      <c r="AHV6" s="78"/>
      <c r="AHW6" s="78"/>
      <c r="AHX6" s="78"/>
      <c r="AHY6" s="78"/>
      <c r="AHZ6" s="78"/>
      <c r="AIA6" s="78"/>
      <c r="AIB6" s="78"/>
      <c r="AIC6" s="78"/>
      <c r="AID6" s="78"/>
      <c r="AIE6" s="78"/>
      <c r="AIF6" s="78"/>
      <c r="AIG6" s="78"/>
      <c r="AIH6" s="78"/>
      <c r="AII6" s="78"/>
      <c r="AIJ6" s="78"/>
      <c r="AIK6" s="78"/>
      <c r="AIL6" s="78"/>
      <c r="AIM6" s="78"/>
      <c r="AIN6" s="78"/>
      <c r="AIO6" s="78"/>
      <c r="AIP6" s="78"/>
      <c r="AIQ6" s="78"/>
      <c r="AIR6" s="78"/>
      <c r="AIS6" s="78"/>
      <c r="AIT6" s="78"/>
      <c r="AIU6" s="78"/>
      <c r="AIV6" s="78"/>
      <c r="AIW6" s="78"/>
      <c r="AIX6" s="78"/>
      <c r="AIY6" s="78"/>
      <c r="AIZ6" s="78"/>
      <c r="AJA6" s="78"/>
      <c r="AJB6" s="78"/>
      <c r="AJC6" s="78"/>
      <c r="AJD6" s="78"/>
      <c r="AJE6" s="78"/>
      <c r="AJF6" s="78"/>
      <c r="AJG6" s="78"/>
      <c r="AJH6" s="78"/>
      <c r="AJI6" s="78"/>
      <c r="AJJ6" s="78"/>
      <c r="AJK6" s="78"/>
      <c r="AJL6" s="78"/>
      <c r="AJM6" s="78"/>
      <c r="AJN6" s="78"/>
      <c r="AJO6" s="78"/>
      <c r="AJP6" s="78"/>
      <c r="AJQ6" s="78"/>
      <c r="AJR6" s="78"/>
      <c r="AJS6" s="78"/>
      <c r="AJT6" s="78"/>
      <c r="AJU6" s="78"/>
      <c r="AJV6" s="78"/>
      <c r="AJW6" s="78"/>
      <c r="AJX6" s="78"/>
      <c r="AJY6" s="78"/>
      <c r="AJZ6" s="78"/>
      <c r="AKA6" s="78"/>
      <c r="AKB6" s="78"/>
      <c r="AKC6" s="78"/>
      <c r="AKD6" s="78"/>
      <c r="AKE6" s="78"/>
      <c r="AKF6" s="78"/>
      <c r="AKG6" s="78"/>
      <c r="AKH6" s="78"/>
      <c r="AKI6" s="78"/>
      <c r="AKJ6" s="78"/>
      <c r="AKK6" s="78"/>
      <c r="AKL6" s="78"/>
      <c r="AKM6" s="78"/>
      <c r="AKN6" s="78"/>
      <c r="AKO6" s="78"/>
      <c r="AKP6" s="78"/>
      <c r="AKQ6" s="78"/>
      <c r="AKR6" s="78"/>
      <c r="AKS6" s="78"/>
      <c r="AKT6" s="78"/>
      <c r="AKU6" s="78"/>
      <c r="AKV6" s="78"/>
      <c r="AKW6" s="78"/>
      <c r="AKX6" s="78"/>
      <c r="AKY6" s="78"/>
      <c r="AKZ6" s="78"/>
      <c r="ALA6" s="78"/>
      <c r="ALB6" s="78"/>
      <c r="ALC6" s="78"/>
      <c r="ALD6" s="78"/>
      <c r="ALE6" s="78"/>
      <c r="ALF6" s="78"/>
      <c r="ALG6" s="78"/>
      <c r="ALH6" s="78"/>
      <c r="ALI6" s="78"/>
      <c r="ALJ6" s="78"/>
      <c r="ALK6" s="78"/>
      <c r="ALL6" s="78"/>
      <c r="ALM6" s="78"/>
      <c r="ALN6" s="78"/>
      <c r="ALO6" s="78"/>
      <c r="ALP6" s="78"/>
      <c r="ALQ6" s="78"/>
      <c r="ALR6" s="78"/>
      <c r="ALS6" s="78"/>
      <c r="ALT6" s="78"/>
      <c r="ALU6" s="78"/>
      <c r="ALV6" s="78"/>
      <c r="ALW6" s="78"/>
      <c r="ALX6" s="78"/>
      <c r="ALY6" s="78"/>
      <c r="ALZ6" s="78"/>
      <c r="AMA6" s="78"/>
      <c r="AMB6" s="78"/>
      <c r="AMC6" s="78"/>
      <c r="AMD6" s="78"/>
      <c r="AME6" s="78"/>
      <c r="AMF6" s="78"/>
      <c r="AMG6" s="78"/>
      <c r="AMH6" s="78"/>
      <c r="AMI6" s="78"/>
      <c r="AMJ6" s="78"/>
      <c r="AMK6" s="78"/>
      <c r="AML6" s="78"/>
      <c r="AMM6" s="78"/>
      <c r="AMN6" s="78"/>
      <c r="AMO6" s="78"/>
      <c r="AMP6" s="78"/>
      <c r="AMQ6" s="78"/>
      <c r="AMR6" s="78"/>
      <c r="AMS6" s="78"/>
      <c r="AMT6" s="78"/>
      <c r="AMU6" s="78"/>
      <c r="AMV6" s="78"/>
      <c r="AMW6" s="78"/>
      <c r="AMX6" s="78"/>
      <c r="AMY6" s="78"/>
      <c r="AMZ6" s="78"/>
      <c r="ANA6" s="78"/>
      <c r="ANB6" s="78"/>
      <c r="ANC6" s="78"/>
      <c r="AND6" s="78"/>
      <c r="ANE6" s="78"/>
      <c r="ANF6" s="78"/>
      <c r="ANG6" s="78"/>
      <c r="ANH6" s="78"/>
      <c r="ANI6" s="78"/>
      <c r="ANJ6" s="78"/>
      <c r="ANK6" s="78"/>
      <c r="ANL6" s="78"/>
      <c r="ANM6" s="78"/>
      <c r="ANN6" s="78"/>
      <c r="ANO6" s="78"/>
      <c r="ANP6" s="78"/>
      <c r="ANQ6" s="78"/>
      <c r="ANR6" s="78"/>
      <c r="ANS6" s="78"/>
      <c r="ANT6" s="78"/>
      <c r="ANU6" s="78"/>
      <c r="ANV6" s="78"/>
      <c r="ANW6" s="78"/>
      <c r="ANX6" s="78"/>
      <c r="ANY6" s="78"/>
      <c r="ANZ6" s="78"/>
      <c r="AOA6" s="78"/>
      <c r="AOB6" s="78"/>
      <c r="AOC6" s="78"/>
      <c r="AOD6" s="78"/>
      <c r="AOE6" s="78"/>
      <c r="AOF6" s="78"/>
      <c r="AOG6" s="78"/>
      <c r="AOH6" s="78"/>
      <c r="AOI6" s="78"/>
      <c r="AOJ6" s="78"/>
      <c r="AOK6" s="78"/>
      <c r="AOL6" s="78"/>
      <c r="AOM6" s="78"/>
      <c r="AON6" s="78"/>
      <c r="AOO6" s="78"/>
      <c r="AOP6" s="78"/>
      <c r="AOQ6" s="78"/>
      <c r="AOR6" s="78"/>
      <c r="AOS6" s="78"/>
      <c r="AOT6" s="78"/>
      <c r="AOU6" s="78"/>
      <c r="AOV6" s="78"/>
      <c r="AOW6" s="78"/>
      <c r="AOX6" s="78"/>
      <c r="AOY6" s="78"/>
      <c r="AOZ6" s="78"/>
      <c r="APA6" s="78"/>
      <c r="APB6" s="78"/>
      <c r="APC6" s="78"/>
      <c r="APD6" s="78"/>
      <c r="APE6" s="78"/>
      <c r="APF6" s="78"/>
      <c r="APG6" s="78"/>
      <c r="APH6" s="78"/>
      <c r="API6" s="78"/>
      <c r="APJ6" s="78"/>
      <c r="APK6" s="78"/>
      <c r="APL6" s="78"/>
      <c r="APM6" s="78"/>
      <c r="APN6" s="78"/>
      <c r="APO6" s="78"/>
      <c r="APP6" s="78"/>
      <c r="APQ6" s="78"/>
      <c r="APR6" s="78"/>
      <c r="APS6" s="78"/>
      <c r="APT6" s="78"/>
      <c r="APU6" s="78"/>
      <c r="APV6" s="78"/>
      <c r="APW6" s="78"/>
      <c r="APX6" s="78"/>
      <c r="APY6" s="78"/>
      <c r="APZ6" s="78"/>
      <c r="AQA6" s="78"/>
      <c r="AQB6" s="78"/>
      <c r="AQC6" s="78"/>
      <c r="AQD6" s="78"/>
      <c r="AQE6" s="78"/>
      <c r="AQF6" s="78"/>
      <c r="AQG6" s="78"/>
      <c r="AQH6" s="78"/>
      <c r="AQI6" s="78"/>
      <c r="AQJ6" s="78"/>
      <c r="AQK6" s="78"/>
      <c r="AQL6" s="78"/>
      <c r="AQM6" s="78"/>
      <c r="AQN6" s="78"/>
      <c r="AQO6" s="78"/>
      <c r="AQP6" s="78"/>
      <c r="AQQ6" s="78"/>
      <c r="AQR6" s="78"/>
      <c r="AQS6" s="78"/>
      <c r="AQT6" s="78"/>
      <c r="AQU6" s="78"/>
      <c r="AQV6" s="78"/>
      <c r="AQW6" s="78"/>
      <c r="AQX6" s="78"/>
      <c r="AQY6" s="78"/>
      <c r="AQZ6" s="78"/>
      <c r="ARA6" s="78"/>
      <c r="ARB6" s="78"/>
      <c r="ARC6" s="78"/>
      <c r="ARD6" s="78"/>
      <c r="ARE6" s="78"/>
      <c r="ARF6" s="78"/>
      <c r="ARG6" s="78"/>
      <c r="ARH6" s="78"/>
      <c r="ARI6" s="78"/>
      <c r="ARJ6" s="78"/>
      <c r="ARK6" s="78"/>
      <c r="ARL6" s="78"/>
      <c r="ARM6" s="78"/>
      <c r="ARN6" s="78"/>
      <c r="ARO6" s="78"/>
      <c r="ARP6" s="78"/>
      <c r="ARQ6" s="78"/>
      <c r="ARR6" s="78"/>
      <c r="ARS6" s="78"/>
      <c r="ART6" s="78"/>
      <c r="ARU6" s="78"/>
      <c r="ARV6" s="78"/>
      <c r="ARW6" s="78"/>
      <c r="ARX6" s="78"/>
      <c r="ARY6" s="78"/>
      <c r="ARZ6" s="78"/>
      <c r="ASA6" s="78"/>
      <c r="ASB6" s="78"/>
      <c r="ASC6" s="78"/>
      <c r="ASD6" s="78"/>
      <c r="ASE6" s="78"/>
      <c r="ASF6" s="78"/>
      <c r="ASG6" s="78"/>
      <c r="ASH6" s="78"/>
      <c r="ASI6" s="78"/>
      <c r="ASJ6" s="78"/>
      <c r="ASK6" s="78"/>
      <c r="ASL6" s="78"/>
      <c r="ASM6" s="78"/>
      <c r="ASN6" s="78"/>
      <c r="ASO6" s="78"/>
      <c r="ASP6" s="78"/>
      <c r="ASQ6" s="78"/>
      <c r="ASR6" s="78"/>
      <c r="ASS6" s="78"/>
      <c r="AST6" s="78"/>
      <c r="ASU6" s="78"/>
      <c r="ASV6" s="78"/>
      <c r="ASW6" s="78"/>
      <c r="ASX6" s="78"/>
      <c r="ASY6" s="78"/>
      <c r="ASZ6" s="78"/>
      <c r="ATA6" s="78"/>
      <c r="ATB6" s="78"/>
      <c r="ATC6" s="78"/>
      <c r="ATD6" s="78"/>
      <c r="ATE6" s="78"/>
      <c r="ATF6" s="78"/>
      <c r="ATG6" s="78"/>
      <c r="ATH6" s="78"/>
      <c r="ATI6" s="78"/>
      <c r="ATJ6" s="78"/>
      <c r="ATK6" s="78"/>
      <c r="ATL6" s="78"/>
      <c r="ATM6" s="78"/>
      <c r="ATN6" s="78"/>
      <c r="ATO6" s="78"/>
      <c r="ATP6" s="78"/>
      <c r="ATQ6" s="78"/>
      <c r="ATR6" s="78"/>
      <c r="ATS6" s="78"/>
      <c r="ATT6" s="78"/>
      <c r="ATU6" s="78"/>
      <c r="ATV6" s="78"/>
      <c r="ATW6" s="78"/>
      <c r="ATX6" s="78"/>
      <c r="ATY6" s="78"/>
      <c r="ATZ6" s="78"/>
      <c r="AUA6" s="78"/>
      <c r="AUB6" s="78"/>
      <c r="AUC6" s="78"/>
      <c r="AUD6" s="78"/>
      <c r="AUE6" s="78"/>
      <c r="AUF6" s="78"/>
      <c r="AUG6" s="78"/>
      <c r="AUH6" s="78"/>
      <c r="AUI6" s="78"/>
      <c r="AUJ6" s="78"/>
      <c r="AUK6" s="78"/>
      <c r="AUL6" s="78"/>
      <c r="AUM6" s="78"/>
      <c r="AUN6" s="78"/>
      <c r="AUO6" s="78"/>
      <c r="AUP6" s="78"/>
      <c r="AUQ6" s="78"/>
      <c r="AUR6" s="78"/>
      <c r="AUS6" s="78"/>
      <c r="AUT6" s="78"/>
      <c r="AUU6" s="78"/>
      <c r="AUV6" s="78"/>
      <c r="AUW6" s="78"/>
      <c r="AUX6" s="78"/>
      <c r="AUY6" s="78"/>
      <c r="AUZ6" s="78"/>
      <c r="AVA6" s="78"/>
      <c r="AVB6" s="78"/>
      <c r="AVC6" s="78"/>
      <c r="AVD6" s="78"/>
      <c r="AVE6" s="78"/>
      <c r="AVF6" s="78"/>
      <c r="AVG6" s="78"/>
      <c r="AVH6" s="78"/>
      <c r="AVI6" s="78"/>
      <c r="AVJ6" s="78"/>
      <c r="AVK6" s="78"/>
      <c r="AVL6" s="78"/>
      <c r="AVM6" s="78"/>
      <c r="AVN6" s="78"/>
      <c r="AVO6" s="78"/>
      <c r="AVP6" s="78"/>
      <c r="AVQ6" s="78"/>
      <c r="AVR6" s="78"/>
      <c r="AVS6" s="78"/>
      <c r="AVT6" s="78"/>
      <c r="AVU6" s="78"/>
      <c r="AVV6" s="78"/>
      <c r="AVW6" s="78"/>
      <c r="AVX6" s="78"/>
      <c r="AVY6" s="78"/>
      <c r="AVZ6" s="78"/>
      <c r="AWA6" s="78"/>
      <c r="AWB6" s="78"/>
      <c r="AWC6" s="78"/>
      <c r="AWD6" s="78"/>
      <c r="AWE6" s="78"/>
      <c r="AWF6" s="78"/>
      <c r="AWG6" s="78"/>
      <c r="AWH6" s="78"/>
      <c r="AWI6" s="78"/>
      <c r="AWJ6" s="78"/>
      <c r="AWK6" s="78"/>
      <c r="AWL6" s="78"/>
      <c r="AWM6" s="78"/>
      <c r="AWN6" s="78"/>
      <c r="AWO6" s="78"/>
      <c r="AWP6" s="78"/>
      <c r="AWQ6" s="78"/>
      <c r="AWR6" s="78"/>
      <c r="AWS6" s="78"/>
      <c r="AWT6" s="78"/>
      <c r="AWU6" s="78"/>
      <c r="AWV6" s="78"/>
      <c r="AWW6" s="78"/>
      <c r="AWX6" s="78"/>
      <c r="AWY6" s="78"/>
      <c r="AWZ6" s="78"/>
      <c r="AXA6" s="78"/>
      <c r="AXB6" s="78"/>
      <c r="AXC6" s="78"/>
      <c r="AXD6" s="78"/>
      <c r="AXE6" s="78"/>
      <c r="AXF6" s="78"/>
      <c r="AXG6" s="78"/>
      <c r="AXH6" s="78"/>
      <c r="AXI6" s="78"/>
      <c r="AXJ6" s="78"/>
      <c r="AXK6" s="78"/>
      <c r="AXL6" s="78"/>
      <c r="AXM6" s="78"/>
      <c r="AXN6" s="78"/>
      <c r="AXO6" s="78"/>
      <c r="AXP6" s="78"/>
      <c r="AXQ6" s="78"/>
      <c r="AXR6" s="78"/>
      <c r="AXS6" s="78"/>
      <c r="AXT6" s="78"/>
      <c r="AXU6" s="78"/>
      <c r="AXV6" s="78"/>
      <c r="AXW6" s="78"/>
      <c r="AXX6" s="78"/>
      <c r="AXY6" s="78"/>
      <c r="AXZ6" s="78"/>
      <c r="AYA6" s="78"/>
      <c r="AYB6" s="78"/>
      <c r="AYC6" s="78"/>
      <c r="AYD6" s="78"/>
      <c r="AYE6" s="78"/>
      <c r="AYF6" s="78"/>
      <c r="AYG6" s="78"/>
      <c r="AYH6" s="78"/>
      <c r="AYI6" s="78"/>
      <c r="AYJ6" s="78"/>
      <c r="AYK6" s="78"/>
      <c r="AYL6" s="78"/>
      <c r="AYM6" s="78"/>
      <c r="AYN6" s="78"/>
      <c r="AYO6" s="78"/>
      <c r="AYP6" s="78"/>
      <c r="AYQ6" s="78"/>
      <c r="AYR6" s="78"/>
      <c r="AYS6" s="78"/>
      <c r="AYT6" s="78"/>
      <c r="AYU6" s="78"/>
      <c r="AYV6" s="78"/>
      <c r="AYW6" s="78"/>
      <c r="AYX6" s="78"/>
      <c r="AYY6" s="78"/>
      <c r="AYZ6" s="78"/>
      <c r="AZA6" s="78"/>
      <c r="AZB6" s="78"/>
      <c r="AZC6" s="78"/>
      <c r="AZD6" s="78"/>
      <c r="AZE6" s="78"/>
      <c r="AZF6" s="78"/>
      <c r="AZG6" s="78"/>
      <c r="AZH6" s="78"/>
      <c r="AZI6" s="78"/>
      <c r="AZJ6" s="78"/>
      <c r="AZK6" s="78"/>
      <c r="AZL6" s="78"/>
      <c r="AZM6" s="78"/>
      <c r="AZN6" s="78"/>
      <c r="AZO6" s="78"/>
      <c r="AZP6" s="78"/>
      <c r="AZQ6" s="78"/>
      <c r="AZR6" s="78"/>
      <c r="AZS6" s="78"/>
      <c r="AZT6" s="78"/>
      <c r="AZU6" s="78"/>
      <c r="AZV6" s="78"/>
      <c r="AZW6" s="78"/>
      <c r="AZX6" s="78"/>
      <c r="AZY6" s="78"/>
      <c r="AZZ6" s="78"/>
      <c r="BAA6" s="78"/>
      <c r="BAB6" s="78"/>
      <c r="BAC6" s="78"/>
      <c r="BAD6" s="78"/>
      <c r="BAE6" s="78"/>
      <c r="BAF6" s="78"/>
      <c r="BAG6" s="78"/>
      <c r="BAH6" s="78"/>
      <c r="BAI6" s="78"/>
      <c r="BAJ6" s="78"/>
      <c r="BAK6" s="78"/>
      <c r="BAL6" s="78"/>
      <c r="BAM6" s="78"/>
      <c r="BAN6" s="78"/>
      <c r="BAO6" s="78"/>
      <c r="BAP6" s="78"/>
      <c r="BAQ6" s="78"/>
      <c r="BAR6" s="78"/>
      <c r="BAS6" s="78"/>
      <c r="BAT6" s="78"/>
      <c r="BAU6" s="78"/>
      <c r="BAV6" s="78"/>
      <c r="BAW6" s="78"/>
      <c r="BAX6" s="78"/>
      <c r="BAY6" s="78"/>
      <c r="BAZ6" s="78"/>
      <c r="BBA6" s="78"/>
      <c r="BBB6" s="78"/>
      <c r="BBC6" s="78"/>
      <c r="BBD6" s="78"/>
      <c r="BBE6" s="78"/>
      <c r="BBF6" s="78"/>
      <c r="BBG6" s="78"/>
      <c r="BBH6" s="78"/>
      <c r="BBI6" s="78"/>
      <c r="BBJ6" s="78"/>
      <c r="BBK6" s="78"/>
      <c r="BBL6" s="78"/>
      <c r="BBM6" s="78"/>
      <c r="BBN6" s="78"/>
      <c r="BBO6" s="78"/>
      <c r="BBP6" s="78"/>
      <c r="BBQ6" s="78"/>
      <c r="BBR6" s="78"/>
      <c r="BBS6" s="78"/>
      <c r="BBT6" s="78"/>
      <c r="BBU6" s="78"/>
      <c r="BBV6" s="78"/>
      <c r="BBW6" s="78"/>
      <c r="BBX6" s="78"/>
      <c r="BBY6" s="78"/>
      <c r="BBZ6" s="78"/>
      <c r="BCA6" s="78"/>
      <c r="BCB6" s="78"/>
      <c r="BCC6" s="78"/>
      <c r="BCD6" s="78"/>
      <c r="BCE6" s="78"/>
      <c r="BCF6" s="78"/>
      <c r="BCG6" s="78"/>
      <c r="BCH6" s="78"/>
      <c r="BCI6" s="78"/>
      <c r="BCJ6" s="78"/>
      <c r="BCK6" s="78"/>
      <c r="BCL6" s="78"/>
      <c r="BCM6" s="78"/>
      <c r="BCN6" s="78"/>
      <c r="BCO6" s="78"/>
      <c r="BCP6" s="78"/>
      <c r="BCQ6" s="78"/>
      <c r="BCR6" s="78"/>
      <c r="BCS6" s="78"/>
      <c r="BCT6" s="78"/>
      <c r="BCU6" s="78"/>
      <c r="BCV6" s="78"/>
      <c r="BCW6" s="78"/>
      <c r="BCX6" s="78"/>
      <c r="BCY6" s="78"/>
      <c r="BCZ6" s="78"/>
      <c r="BDA6" s="78"/>
      <c r="BDB6" s="78"/>
      <c r="BDC6" s="78"/>
      <c r="BDD6" s="78"/>
      <c r="BDE6" s="78"/>
      <c r="BDF6" s="78"/>
      <c r="BDG6" s="78"/>
      <c r="BDH6" s="78"/>
      <c r="BDI6" s="78"/>
      <c r="BDJ6" s="78"/>
      <c r="BDK6" s="78"/>
      <c r="BDL6" s="78"/>
      <c r="BDM6" s="78"/>
      <c r="BDN6" s="78"/>
      <c r="BDO6" s="78"/>
      <c r="BDP6" s="78"/>
      <c r="BDQ6" s="78"/>
      <c r="BDR6" s="78"/>
      <c r="BDS6" s="78"/>
      <c r="BDT6" s="78"/>
      <c r="BDU6" s="78"/>
      <c r="BDV6" s="78"/>
      <c r="BDW6" s="78"/>
      <c r="BDX6" s="78"/>
      <c r="BDY6" s="78"/>
      <c r="BDZ6" s="78"/>
      <c r="BEA6" s="78"/>
      <c r="BEB6" s="78"/>
      <c r="BEC6" s="78"/>
      <c r="BED6" s="78"/>
      <c r="BEE6" s="78"/>
      <c r="BEF6" s="78"/>
      <c r="BEG6" s="78"/>
      <c r="BEH6" s="78"/>
      <c r="BEI6" s="78"/>
      <c r="BEJ6" s="78"/>
      <c r="BEK6" s="78"/>
      <c r="BEL6" s="78"/>
      <c r="BEM6" s="78"/>
      <c r="BEN6" s="78"/>
      <c r="BEO6" s="78"/>
      <c r="BEP6" s="78"/>
      <c r="BEQ6" s="78"/>
      <c r="BER6" s="78"/>
      <c r="BES6" s="78"/>
      <c r="BET6" s="78"/>
      <c r="BEU6" s="78"/>
      <c r="BEV6" s="78"/>
      <c r="BEW6" s="78"/>
      <c r="BEX6" s="78"/>
      <c r="BEY6" s="78"/>
      <c r="BEZ6" s="78"/>
      <c r="BFA6" s="78"/>
      <c r="BFB6" s="78"/>
      <c r="BFC6" s="78"/>
      <c r="BFD6" s="78"/>
      <c r="BFE6" s="78"/>
      <c r="BFF6" s="78"/>
      <c r="BFG6" s="78"/>
      <c r="BFH6" s="78"/>
      <c r="BFI6" s="78"/>
      <c r="BFJ6" s="78"/>
      <c r="BFK6" s="78"/>
      <c r="BFL6" s="78"/>
      <c r="BFM6" s="78"/>
      <c r="BFN6" s="78"/>
      <c r="BFO6" s="78"/>
      <c r="BFP6" s="78"/>
      <c r="BFQ6" s="78"/>
      <c r="BFR6" s="78"/>
      <c r="BFS6" s="78"/>
      <c r="BFT6" s="78"/>
      <c r="BFU6" s="78"/>
      <c r="BFV6" s="78"/>
      <c r="BFW6" s="78"/>
      <c r="BFX6" s="78"/>
      <c r="BFY6" s="78"/>
      <c r="BFZ6" s="78"/>
      <c r="BGA6" s="78"/>
      <c r="BGB6" s="78"/>
      <c r="BGC6" s="78"/>
      <c r="BGD6" s="78"/>
      <c r="BGE6" s="78"/>
      <c r="BGF6" s="78"/>
      <c r="BGG6" s="78"/>
      <c r="BGH6" s="78"/>
      <c r="BGI6" s="78"/>
      <c r="BGJ6" s="78"/>
      <c r="BGK6" s="78"/>
      <c r="BGL6" s="78"/>
      <c r="BGM6" s="78"/>
      <c r="BGN6" s="78"/>
      <c r="BGO6" s="78"/>
      <c r="BGP6" s="78"/>
      <c r="BGQ6" s="78"/>
      <c r="BGR6" s="78"/>
      <c r="BGS6" s="78"/>
      <c r="BGT6" s="78"/>
      <c r="BGU6" s="78"/>
      <c r="BGV6" s="78"/>
      <c r="BGW6" s="78"/>
      <c r="BGX6" s="78"/>
      <c r="BGY6" s="78"/>
      <c r="BGZ6" s="78"/>
      <c r="BHA6" s="78"/>
      <c r="BHB6" s="78"/>
      <c r="BHC6" s="78"/>
      <c r="BHD6" s="78"/>
      <c r="BHE6" s="78"/>
      <c r="BHF6" s="78"/>
      <c r="BHG6" s="78"/>
      <c r="BHH6" s="78"/>
      <c r="BHI6" s="78"/>
      <c r="BHJ6" s="78"/>
      <c r="BHK6" s="78"/>
      <c r="BHL6" s="78"/>
      <c r="BHM6" s="78"/>
      <c r="BHN6" s="78"/>
      <c r="BHO6" s="78"/>
      <c r="BHP6" s="78"/>
      <c r="BHQ6" s="78"/>
      <c r="BHR6" s="78"/>
      <c r="BHS6" s="78"/>
      <c r="BHT6" s="78"/>
      <c r="BHU6" s="78"/>
      <c r="BHV6" s="78"/>
      <c r="BHW6" s="78"/>
      <c r="BHX6" s="78"/>
      <c r="BHY6" s="78"/>
      <c r="BHZ6" s="78"/>
      <c r="BIA6" s="78"/>
      <c r="BIB6" s="78"/>
      <c r="BIC6" s="78"/>
      <c r="BID6" s="78"/>
      <c r="BIE6" s="78"/>
      <c r="BIF6" s="78"/>
      <c r="BIG6" s="78"/>
      <c r="BIH6" s="78"/>
      <c r="BII6" s="78"/>
      <c r="BIJ6" s="78"/>
      <c r="BIK6" s="78"/>
      <c r="BIL6" s="78"/>
      <c r="BIM6" s="78"/>
      <c r="BIN6" s="78"/>
      <c r="BIO6" s="78"/>
      <c r="BIP6" s="78"/>
      <c r="BIQ6" s="78"/>
      <c r="BIR6" s="78"/>
      <c r="BIS6" s="78"/>
      <c r="BIT6" s="78"/>
      <c r="BIU6" s="78"/>
      <c r="BIV6" s="78"/>
      <c r="BIW6" s="78"/>
      <c r="BIX6" s="78"/>
      <c r="BIY6" s="78"/>
      <c r="BIZ6" s="78"/>
      <c r="BJA6" s="78"/>
      <c r="BJB6" s="78"/>
      <c r="BJC6" s="78"/>
      <c r="BJD6" s="78"/>
      <c r="BJE6" s="78"/>
      <c r="BJF6" s="78"/>
      <c r="BJG6" s="78"/>
      <c r="BJH6" s="78"/>
      <c r="BJI6" s="78"/>
      <c r="BJJ6" s="78"/>
      <c r="BJK6" s="78"/>
      <c r="BJL6" s="78"/>
      <c r="BJM6" s="78"/>
      <c r="BJN6" s="78"/>
      <c r="BJO6" s="78"/>
      <c r="BJP6" s="78"/>
      <c r="BJQ6" s="78"/>
      <c r="BJR6" s="78"/>
      <c r="BJS6" s="78"/>
      <c r="BJT6" s="78"/>
      <c r="BJU6" s="78"/>
      <c r="BJV6" s="78"/>
      <c r="BJW6" s="78"/>
      <c r="BJX6" s="78"/>
      <c r="BJY6" s="78"/>
      <c r="BJZ6" s="78"/>
      <c r="BKA6" s="78"/>
      <c r="BKB6" s="78"/>
      <c r="BKC6" s="78"/>
      <c r="BKD6" s="78"/>
      <c r="BKE6" s="78"/>
      <c r="BKF6" s="78"/>
      <c r="BKG6" s="78"/>
      <c r="BKH6" s="78"/>
      <c r="BKI6" s="78"/>
      <c r="BKJ6" s="78"/>
      <c r="BKK6" s="78"/>
      <c r="BKL6" s="78"/>
      <c r="BKM6" s="78"/>
      <c r="BKN6" s="78"/>
      <c r="BKO6" s="78"/>
      <c r="BKP6" s="78"/>
      <c r="BKQ6" s="78"/>
      <c r="BKR6" s="78"/>
      <c r="BKS6" s="78"/>
      <c r="BKT6" s="78"/>
      <c r="BKU6" s="78"/>
      <c r="BKV6" s="78"/>
      <c r="BKW6" s="78"/>
      <c r="BKX6" s="78"/>
      <c r="BKY6" s="78"/>
      <c r="BKZ6" s="78"/>
      <c r="BLA6" s="78"/>
      <c r="BLB6" s="78"/>
      <c r="BLC6" s="78"/>
      <c r="BLD6" s="78"/>
      <c r="BLE6" s="78"/>
      <c r="BLF6" s="78"/>
      <c r="BLG6" s="78"/>
      <c r="BLH6" s="78"/>
      <c r="BLI6" s="78"/>
      <c r="BLJ6" s="78"/>
      <c r="BLK6" s="78"/>
      <c r="BLL6" s="78"/>
      <c r="BLM6" s="78"/>
      <c r="BLN6" s="78"/>
      <c r="BLO6" s="78"/>
      <c r="BLP6" s="78"/>
      <c r="BLQ6" s="78"/>
      <c r="BLR6" s="78"/>
      <c r="BLS6" s="78"/>
      <c r="BLT6" s="78"/>
      <c r="BLU6" s="78"/>
      <c r="BLV6" s="78"/>
      <c r="BLW6" s="78"/>
      <c r="BLX6" s="78"/>
      <c r="BLY6" s="78"/>
      <c r="BLZ6" s="78"/>
      <c r="BMA6" s="78"/>
      <c r="BMB6" s="78"/>
      <c r="BMC6" s="78"/>
      <c r="BMD6" s="78"/>
      <c r="BME6" s="78"/>
      <c r="BMF6" s="78"/>
      <c r="BMG6" s="78"/>
      <c r="BMH6" s="78"/>
      <c r="BMI6" s="78"/>
      <c r="BMJ6" s="78"/>
      <c r="BMK6" s="78"/>
      <c r="BML6" s="78"/>
      <c r="BMM6" s="78"/>
      <c r="BMN6" s="78"/>
      <c r="BMO6" s="78"/>
      <c r="BMP6" s="78"/>
      <c r="BMQ6" s="78"/>
      <c r="BMR6" s="78"/>
      <c r="BMS6" s="78"/>
      <c r="BMT6" s="78"/>
      <c r="BMU6" s="78"/>
      <c r="BMV6" s="78"/>
      <c r="BMW6" s="78"/>
      <c r="BMX6" s="78"/>
      <c r="BMY6" s="78"/>
      <c r="BMZ6" s="78"/>
      <c r="BNA6" s="78"/>
      <c r="BNB6" s="78"/>
      <c r="BNC6" s="78"/>
      <c r="BND6" s="78"/>
      <c r="BNE6" s="78"/>
      <c r="BNF6" s="78"/>
      <c r="BNG6" s="78"/>
      <c r="BNH6" s="78"/>
      <c r="BNI6" s="78"/>
      <c r="BNJ6" s="78"/>
      <c r="BNK6" s="78"/>
      <c r="BNL6" s="78"/>
      <c r="BNM6" s="78"/>
      <c r="BNN6" s="78"/>
      <c r="BNO6" s="78"/>
      <c r="BNP6" s="78"/>
      <c r="BNQ6" s="78"/>
      <c r="BNR6" s="78"/>
      <c r="BNS6" s="78"/>
      <c r="BNT6" s="78"/>
      <c r="BNU6" s="78"/>
      <c r="BNV6" s="78"/>
      <c r="BNW6" s="78"/>
      <c r="BNX6" s="78"/>
      <c r="BNY6" s="78"/>
      <c r="BNZ6" s="78"/>
      <c r="BOA6" s="78"/>
      <c r="BOB6" s="78"/>
      <c r="BOC6" s="78"/>
      <c r="BOD6" s="78"/>
      <c r="BOE6" s="78"/>
      <c r="BOF6" s="78"/>
      <c r="BOG6" s="78"/>
      <c r="BOH6" s="78"/>
      <c r="BOI6" s="78"/>
      <c r="BOJ6" s="78"/>
      <c r="BOK6" s="78"/>
      <c r="BOL6" s="78"/>
      <c r="BOM6" s="78"/>
      <c r="BON6" s="78"/>
      <c r="BOO6" s="78"/>
      <c r="BOP6" s="78"/>
      <c r="BOQ6" s="78"/>
      <c r="BOR6" s="78"/>
      <c r="BOS6" s="78"/>
      <c r="BOT6" s="78"/>
      <c r="BOU6" s="78"/>
      <c r="BOV6" s="78"/>
      <c r="BOW6" s="78"/>
      <c r="BOX6" s="78"/>
      <c r="BOY6" s="78"/>
      <c r="BOZ6" s="78"/>
      <c r="BPA6" s="78"/>
      <c r="BPB6" s="78"/>
      <c r="BPC6" s="78"/>
      <c r="BPD6" s="78"/>
      <c r="BPE6" s="78"/>
      <c r="BPF6" s="78"/>
      <c r="BPG6" s="78"/>
      <c r="BPH6" s="78"/>
      <c r="BPI6" s="78"/>
      <c r="BPJ6" s="78"/>
      <c r="BPK6" s="78"/>
      <c r="BPL6" s="78"/>
      <c r="BPM6" s="78"/>
      <c r="BPN6" s="78"/>
      <c r="BPO6" s="78"/>
      <c r="BPP6" s="78"/>
      <c r="BPQ6" s="78"/>
      <c r="BPR6" s="78"/>
      <c r="BPS6" s="78"/>
      <c r="BPT6" s="78"/>
      <c r="BPU6" s="78"/>
      <c r="BPV6" s="78"/>
      <c r="BPW6" s="78"/>
      <c r="BPX6" s="78"/>
      <c r="BPY6" s="78"/>
      <c r="BPZ6" s="78"/>
      <c r="BQA6" s="78"/>
      <c r="BQB6" s="78"/>
      <c r="BQC6" s="78"/>
      <c r="BQD6" s="78"/>
      <c r="BQE6" s="78"/>
      <c r="BQF6" s="78"/>
      <c r="BQG6" s="78"/>
      <c r="BQH6" s="78"/>
      <c r="BQI6" s="78"/>
      <c r="BQJ6" s="78"/>
      <c r="BQK6" s="78"/>
      <c r="BQL6" s="78"/>
      <c r="BQM6" s="78"/>
      <c r="BQN6" s="78"/>
      <c r="BQO6" s="78"/>
      <c r="BQP6" s="78"/>
      <c r="BQQ6" s="78"/>
      <c r="BQR6" s="78"/>
      <c r="BQS6" s="78"/>
      <c r="BQT6" s="78"/>
      <c r="BQU6" s="78"/>
      <c r="BQV6" s="78"/>
      <c r="BQW6" s="78"/>
      <c r="BQX6" s="78"/>
      <c r="BQY6" s="78"/>
      <c r="BQZ6" s="78"/>
      <c r="BRA6" s="78"/>
      <c r="BRB6" s="78"/>
      <c r="BRC6" s="78"/>
      <c r="BRD6" s="78"/>
      <c r="BRE6" s="78"/>
      <c r="BRF6" s="78"/>
      <c r="BRG6" s="78"/>
      <c r="BRH6" s="78"/>
      <c r="BRI6" s="78"/>
      <c r="BRJ6" s="78"/>
      <c r="BRK6" s="78"/>
      <c r="BRL6" s="78"/>
      <c r="BRM6" s="78"/>
      <c r="BRN6" s="78"/>
      <c r="BRO6" s="78"/>
      <c r="BRP6" s="78"/>
      <c r="BRQ6" s="78"/>
      <c r="BRR6" s="78"/>
      <c r="BRS6" s="78"/>
      <c r="BRT6" s="78"/>
      <c r="BRU6" s="78"/>
      <c r="BRV6" s="78"/>
      <c r="BRW6" s="78"/>
      <c r="BRX6" s="78"/>
      <c r="BRY6" s="78"/>
      <c r="BRZ6" s="78"/>
      <c r="BSA6" s="78"/>
      <c r="BSB6" s="78"/>
      <c r="BSC6" s="78"/>
      <c r="BSD6" s="78"/>
      <c r="BSE6" s="78"/>
      <c r="BSF6" s="78"/>
      <c r="BSG6" s="78"/>
      <c r="BSH6" s="78"/>
      <c r="BSI6" s="78"/>
      <c r="BSJ6" s="78"/>
      <c r="BSK6" s="78"/>
      <c r="BSL6" s="78"/>
      <c r="BSM6" s="78"/>
      <c r="BSN6" s="78"/>
      <c r="BSO6" s="78"/>
      <c r="BSP6" s="78"/>
      <c r="BSQ6" s="78"/>
      <c r="BSR6" s="78"/>
      <c r="BSS6" s="78"/>
      <c r="BST6" s="78"/>
      <c r="BSU6" s="78"/>
      <c r="BSV6" s="78"/>
      <c r="BSW6" s="78"/>
      <c r="BSX6" s="78"/>
      <c r="BSY6" s="78"/>
      <c r="BSZ6" s="78"/>
      <c r="BTA6" s="78"/>
      <c r="BTB6" s="78"/>
      <c r="BTC6" s="78"/>
      <c r="BTD6" s="78"/>
      <c r="BTE6" s="78"/>
      <c r="BTF6" s="78"/>
      <c r="BTG6" s="78"/>
      <c r="BTH6" s="78"/>
      <c r="BTI6" s="78"/>
      <c r="BTJ6" s="78"/>
      <c r="BTK6" s="78"/>
      <c r="BTL6" s="78"/>
      <c r="BTM6" s="78"/>
      <c r="BTN6" s="78"/>
      <c r="BTO6" s="78"/>
      <c r="BTP6" s="78"/>
      <c r="BTQ6" s="78"/>
      <c r="BTR6" s="78"/>
      <c r="BTS6" s="78"/>
      <c r="BTT6" s="78"/>
      <c r="BTU6" s="78"/>
      <c r="BTV6" s="78"/>
      <c r="BTW6" s="78"/>
      <c r="BTX6" s="78"/>
      <c r="BTY6" s="78"/>
      <c r="BTZ6" s="78"/>
      <c r="BUA6" s="78"/>
      <c r="BUB6" s="78"/>
      <c r="BUC6" s="78"/>
      <c r="BUD6" s="78"/>
      <c r="BUE6" s="78"/>
      <c r="BUF6" s="78"/>
      <c r="BUG6" s="78"/>
      <c r="BUH6" s="78"/>
      <c r="BUI6" s="78"/>
      <c r="BUJ6" s="78"/>
      <c r="BUK6" s="78"/>
      <c r="BUL6" s="78"/>
      <c r="BUM6" s="78"/>
      <c r="BUN6" s="78"/>
      <c r="BUO6" s="78"/>
      <c r="BUP6" s="78"/>
      <c r="BUQ6" s="78"/>
      <c r="BUR6" s="78"/>
      <c r="BUS6" s="78"/>
      <c r="BUT6" s="78"/>
      <c r="BUU6" s="78"/>
      <c r="BUV6" s="78"/>
      <c r="BUW6" s="78"/>
      <c r="BUX6" s="78"/>
      <c r="BUY6" s="78"/>
      <c r="BUZ6" s="78"/>
      <c r="BVA6" s="78"/>
      <c r="BVB6" s="78"/>
      <c r="BVC6" s="78"/>
      <c r="BVD6" s="78"/>
      <c r="BVE6" s="78"/>
      <c r="BVF6" s="78"/>
      <c r="BVG6" s="78"/>
      <c r="BVH6" s="78"/>
      <c r="BVI6" s="78"/>
      <c r="BVJ6" s="78"/>
      <c r="BVK6" s="78"/>
      <c r="BVL6" s="78"/>
      <c r="BVM6" s="78"/>
      <c r="BVN6" s="78"/>
      <c r="BVO6" s="78"/>
      <c r="BVP6" s="78"/>
      <c r="BVQ6" s="78"/>
      <c r="BVR6" s="78"/>
      <c r="BVS6" s="78"/>
      <c r="BVT6" s="78"/>
      <c r="BVU6" s="78"/>
      <c r="BVV6" s="78"/>
      <c r="BVW6" s="78"/>
      <c r="BVX6" s="78"/>
      <c r="BVY6" s="78"/>
      <c r="BVZ6" s="78"/>
      <c r="BWA6" s="78"/>
      <c r="BWB6" s="78"/>
      <c r="BWC6" s="78"/>
      <c r="BWD6" s="78"/>
      <c r="BWE6" s="78"/>
      <c r="BWF6" s="78"/>
      <c r="BWG6" s="78"/>
      <c r="BWH6" s="78"/>
      <c r="BWI6" s="78"/>
      <c r="BWJ6" s="78"/>
      <c r="BWK6" s="78"/>
      <c r="BWL6" s="78"/>
      <c r="BWM6" s="78"/>
      <c r="BWN6" s="78"/>
      <c r="BWO6" s="78"/>
      <c r="BWP6" s="78"/>
      <c r="BWQ6" s="78"/>
      <c r="BWR6" s="78"/>
      <c r="BWS6" s="78"/>
      <c r="BWT6" s="78"/>
      <c r="BWU6" s="78"/>
      <c r="BWV6" s="78"/>
      <c r="BWW6" s="78"/>
      <c r="BWX6" s="78"/>
      <c r="BWY6" s="78"/>
      <c r="BWZ6" s="78"/>
      <c r="BXA6" s="78"/>
      <c r="BXB6" s="78"/>
      <c r="BXC6" s="78"/>
      <c r="BXD6" s="78"/>
      <c r="BXE6" s="78"/>
      <c r="BXF6" s="78"/>
      <c r="BXG6" s="78"/>
      <c r="BXH6" s="78"/>
      <c r="BXI6" s="78"/>
      <c r="BXJ6" s="78"/>
      <c r="BXK6" s="78"/>
      <c r="BXL6" s="78"/>
      <c r="BXM6" s="78"/>
      <c r="BXN6" s="78"/>
      <c r="BXO6" s="78"/>
      <c r="BXP6" s="78"/>
      <c r="BXQ6" s="78"/>
      <c r="BXR6" s="78"/>
      <c r="BXS6" s="78"/>
      <c r="BXT6" s="78"/>
      <c r="BXU6" s="78"/>
      <c r="BXV6" s="78"/>
      <c r="BXW6" s="78"/>
      <c r="BXX6" s="78"/>
      <c r="BXY6" s="78"/>
      <c r="BXZ6" s="78"/>
      <c r="BYA6" s="78"/>
      <c r="BYB6" s="78"/>
      <c r="BYC6" s="78"/>
      <c r="BYD6" s="78"/>
      <c r="BYE6" s="78"/>
      <c r="BYF6" s="78"/>
      <c r="BYG6" s="78"/>
      <c r="BYH6" s="78"/>
      <c r="BYI6" s="78"/>
      <c r="BYJ6" s="78"/>
      <c r="BYK6" s="78"/>
      <c r="BYL6" s="78"/>
      <c r="BYM6" s="78"/>
      <c r="BYN6" s="78"/>
      <c r="BYO6" s="78"/>
      <c r="BYP6" s="78"/>
      <c r="BYQ6" s="78"/>
      <c r="BYR6" s="78"/>
      <c r="BYS6" s="78"/>
      <c r="BYT6" s="78"/>
      <c r="BYU6" s="78"/>
      <c r="BYV6" s="78"/>
      <c r="BYW6" s="78"/>
      <c r="BYX6" s="78"/>
      <c r="BYY6" s="78"/>
      <c r="BYZ6" s="78"/>
      <c r="BZA6" s="78"/>
      <c r="BZB6" s="78"/>
      <c r="BZC6" s="78"/>
      <c r="BZD6" s="78"/>
      <c r="BZE6" s="78"/>
      <c r="BZF6" s="78"/>
      <c r="BZG6" s="78"/>
      <c r="BZH6" s="78"/>
      <c r="BZI6" s="78"/>
      <c r="BZJ6" s="78"/>
      <c r="BZK6" s="78"/>
      <c r="BZL6" s="78"/>
      <c r="BZM6" s="78"/>
      <c r="BZN6" s="78"/>
      <c r="BZO6" s="78"/>
      <c r="BZP6" s="78"/>
      <c r="BZQ6" s="78"/>
      <c r="BZR6" s="78"/>
      <c r="BZS6" s="78"/>
      <c r="BZT6" s="78"/>
      <c r="BZU6" s="78"/>
      <c r="BZV6" s="78"/>
      <c r="BZW6" s="78"/>
      <c r="BZX6" s="78"/>
      <c r="BZY6" s="78"/>
      <c r="BZZ6" s="78"/>
      <c r="CAA6" s="78"/>
      <c r="CAB6" s="78"/>
      <c r="CAC6" s="78"/>
      <c r="CAD6" s="78"/>
      <c r="CAE6" s="78"/>
      <c r="CAF6" s="78"/>
      <c r="CAG6" s="78"/>
      <c r="CAH6" s="78"/>
      <c r="CAI6" s="78"/>
      <c r="CAJ6" s="78"/>
      <c r="CAK6" s="78"/>
      <c r="CAL6" s="78"/>
      <c r="CAM6" s="78"/>
      <c r="CAN6" s="78"/>
      <c r="CAO6" s="78"/>
      <c r="CAP6" s="78"/>
      <c r="CAQ6" s="78"/>
      <c r="CAR6" s="78"/>
      <c r="CAS6" s="78"/>
      <c r="CAT6" s="78"/>
      <c r="CAU6" s="78"/>
      <c r="CAV6" s="78"/>
      <c r="CAW6" s="78"/>
      <c r="CAX6" s="78"/>
      <c r="CAY6" s="78"/>
      <c r="CAZ6" s="78"/>
      <c r="CBA6" s="78"/>
      <c r="CBB6" s="78"/>
      <c r="CBC6" s="78"/>
      <c r="CBD6" s="78"/>
      <c r="CBE6" s="78"/>
      <c r="CBF6" s="78"/>
      <c r="CBG6" s="78"/>
      <c r="CBH6" s="78"/>
      <c r="CBI6" s="78"/>
      <c r="CBJ6" s="78"/>
      <c r="CBK6" s="78"/>
      <c r="CBL6" s="78"/>
      <c r="CBM6" s="78"/>
      <c r="CBN6" s="78"/>
      <c r="CBO6" s="78"/>
      <c r="CBP6" s="78"/>
      <c r="CBQ6" s="78"/>
      <c r="CBR6" s="78"/>
      <c r="CBS6" s="78"/>
      <c r="CBT6" s="78"/>
      <c r="CBU6" s="78"/>
      <c r="CBV6" s="78"/>
      <c r="CBW6" s="78"/>
      <c r="CBX6" s="78"/>
      <c r="CBY6" s="78"/>
      <c r="CBZ6" s="78"/>
      <c r="CCA6" s="78"/>
      <c r="CCB6" s="78"/>
      <c r="CCC6" s="78"/>
      <c r="CCD6" s="78"/>
      <c r="CCE6" s="78"/>
      <c r="CCF6" s="78"/>
      <c r="CCG6" s="78"/>
      <c r="CCH6" s="78"/>
      <c r="CCI6" s="78"/>
      <c r="CCJ6" s="78"/>
      <c r="CCK6" s="78"/>
      <c r="CCL6" s="78"/>
      <c r="CCM6" s="78"/>
      <c r="CCN6" s="78"/>
      <c r="CCO6" s="78"/>
      <c r="CCP6" s="78"/>
      <c r="CCQ6" s="78"/>
      <c r="CCR6" s="78"/>
      <c r="CCS6" s="78"/>
      <c r="CCT6" s="78"/>
      <c r="CCU6" s="78"/>
      <c r="CCV6" s="78"/>
      <c r="CCW6" s="78"/>
      <c r="CCX6" s="78"/>
      <c r="CCY6" s="78"/>
      <c r="CCZ6" s="78"/>
      <c r="CDA6" s="78"/>
      <c r="CDB6" s="78"/>
      <c r="CDC6" s="78"/>
      <c r="CDD6" s="78"/>
      <c r="CDE6" s="78"/>
      <c r="CDF6" s="78"/>
      <c r="CDG6" s="78"/>
      <c r="CDH6" s="78"/>
      <c r="CDI6" s="78"/>
      <c r="CDJ6" s="78"/>
      <c r="CDK6" s="78"/>
      <c r="CDL6" s="78"/>
      <c r="CDM6" s="78"/>
      <c r="CDN6" s="78"/>
      <c r="CDO6" s="78"/>
      <c r="CDP6" s="78"/>
      <c r="CDQ6" s="78"/>
      <c r="CDR6" s="78"/>
      <c r="CDS6" s="78"/>
      <c r="CDT6" s="78"/>
      <c r="CDU6" s="78"/>
      <c r="CDV6" s="78"/>
      <c r="CDW6" s="78"/>
      <c r="CDX6" s="78"/>
      <c r="CDY6" s="78"/>
      <c r="CDZ6" s="78"/>
      <c r="CEA6" s="78"/>
      <c r="CEB6" s="78"/>
      <c r="CEC6" s="78"/>
      <c r="CED6" s="78"/>
      <c r="CEE6" s="78"/>
      <c r="CEF6" s="78"/>
      <c r="CEG6" s="78"/>
      <c r="CEH6" s="78"/>
      <c r="CEI6" s="78"/>
      <c r="CEJ6" s="78"/>
      <c r="CEK6" s="78"/>
      <c r="CEL6" s="78"/>
      <c r="CEM6" s="78"/>
      <c r="CEN6" s="78"/>
      <c r="CEO6" s="78"/>
      <c r="CEP6" s="78"/>
      <c r="CEQ6" s="78"/>
      <c r="CER6" s="78"/>
      <c r="CES6" s="78"/>
      <c r="CET6" s="78"/>
      <c r="CEU6" s="78"/>
      <c r="CEV6" s="78"/>
      <c r="CEW6" s="78"/>
      <c r="CEX6" s="78"/>
      <c r="CEY6" s="78"/>
      <c r="CEZ6" s="78"/>
      <c r="CFA6" s="78"/>
      <c r="CFB6" s="78"/>
      <c r="CFC6" s="78"/>
      <c r="CFD6" s="78"/>
      <c r="CFE6" s="78"/>
      <c r="CFF6" s="78"/>
      <c r="CFG6" s="78"/>
      <c r="CFH6" s="78"/>
      <c r="CFI6" s="78"/>
      <c r="CFJ6" s="78"/>
      <c r="CFK6" s="78"/>
      <c r="CFL6" s="78"/>
      <c r="CFM6" s="78"/>
      <c r="CFN6" s="78"/>
      <c r="CFO6" s="78"/>
      <c r="CFP6" s="78"/>
      <c r="CFQ6" s="78"/>
      <c r="CFR6" s="78"/>
      <c r="CFS6" s="78"/>
      <c r="CFT6" s="78"/>
      <c r="CFU6" s="78"/>
      <c r="CFV6" s="78"/>
      <c r="CFW6" s="78"/>
      <c r="CFX6" s="78"/>
      <c r="CFY6" s="78"/>
      <c r="CFZ6" s="78"/>
      <c r="CGA6" s="78"/>
      <c r="CGB6" s="78"/>
      <c r="CGC6" s="78"/>
      <c r="CGD6" s="78"/>
      <c r="CGE6" s="78"/>
      <c r="CGF6" s="78"/>
      <c r="CGG6" s="78"/>
      <c r="CGH6" s="78"/>
      <c r="CGI6" s="78"/>
      <c r="CGJ6" s="78"/>
      <c r="CGK6" s="78"/>
      <c r="CGL6" s="78"/>
      <c r="CGM6" s="78"/>
      <c r="CGN6" s="78"/>
      <c r="CGO6" s="78"/>
      <c r="CGP6" s="78"/>
      <c r="CGQ6" s="78"/>
      <c r="CGR6" s="78"/>
      <c r="CGS6" s="78"/>
      <c r="CGT6" s="78"/>
      <c r="CGU6" s="78"/>
      <c r="CGV6" s="78"/>
      <c r="CGW6" s="78"/>
      <c r="CGX6" s="78"/>
      <c r="CGY6" s="78"/>
      <c r="CGZ6" s="78"/>
      <c r="CHA6" s="78"/>
      <c r="CHB6" s="78"/>
      <c r="CHC6" s="78"/>
      <c r="CHD6" s="78"/>
      <c r="CHE6" s="78"/>
      <c r="CHF6" s="78"/>
      <c r="CHG6" s="78"/>
      <c r="CHH6" s="78"/>
      <c r="CHI6" s="78"/>
      <c r="CHJ6" s="78"/>
      <c r="CHK6" s="78"/>
      <c r="CHL6" s="78"/>
      <c r="CHM6" s="78"/>
      <c r="CHN6" s="78"/>
      <c r="CHO6" s="78"/>
      <c r="CHP6" s="78"/>
      <c r="CHQ6" s="78"/>
      <c r="CHR6" s="78"/>
      <c r="CHS6" s="78"/>
      <c r="CHT6" s="78"/>
      <c r="CHU6" s="78"/>
      <c r="CHV6" s="78"/>
      <c r="CHW6" s="78"/>
      <c r="CHX6" s="78"/>
      <c r="CHY6" s="78"/>
      <c r="CHZ6" s="78"/>
      <c r="CIA6" s="78"/>
      <c r="CIB6" s="78"/>
      <c r="CIC6" s="78"/>
      <c r="CID6" s="78"/>
      <c r="CIE6" s="78"/>
      <c r="CIF6" s="78"/>
      <c r="CIG6" s="78"/>
      <c r="CIH6" s="78"/>
      <c r="CII6" s="78"/>
      <c r="CIJ6" s="78"/>
      <c r="CIK6" s="78"/>
      <c r="CIL6" s="78"/>
      <c r="CIM6" s="78"/>
      <c r="CIN6" s="78"/>
      <c r="CIO6" s="78"/>
      <c r="CIP6" s="78"/>
      <c r="CIQ6" s="78"/>
      <c r="CIR6" s="78"/>
      <c r="CIS6" s="78"/>
      <c r="CIT6" s="78"/>
      <c r="CIU6" s="78"/>
      <c r="CIV6" s="78"/>
      <c r="CIW6" s="78"/>
      <c r="CIX6" s="78"/>
      <c r="CIY6" s="78"/>
      <c r="CIZ6" s="78"/>
      <c r="CJA6" s="78"/>
      <c r="CJB6" s="78"/>
      <c r="CJC6" s="78"/>
      <c r="CJD6" s="78"/>
      <c r="CJE6" s="78"/>
      <c r="CJF6" s="78"/>
      <c r="CJG6" s="78"/>
      <c r="CJH6" s="78"/>
      <c r="CJI6" s="78"/>
      <c r="CJJ6" s="78"/>
      <c r="CJK6" s="78"/>
      <c r="CJL6" s="78"/>
      <c r="CJM6" s="78"/>
      <c r="CJN6" s="78"/>
      <c r="CJO6" s="78"/>
      <c r="CJP6" s="78"/>
      <c r="CJQ6" s="78"/>
      <c r="CJR6" s="78"/>
      <c r="CJS6" s="78"/>
      <c r="CJT6" s="78"/>
      <c r="CJU6" s="78"/>
      <c r="CJV6" s="78"/>
      <c r="CJW6" s="78"/>
      <c r="CJX6" s="78"/>
      <c r="CJY6" s="78"/>
      <c r="CJZ6" s="78"/>
      <c r="CKA6" s="78"/>
      <c r="CKB6" s="78"/>
      <c r="CKC6" s="78"/>
      <c r="CKD6" s="78"/>
      <c r="CKE6" s="78"/>
      <c r="CKF6" s="78"/>
      <c r="CKG6" s="78"/>
      <c r="CKH6" s="78"/>
      <c r="CKI6" s="78"/>
      <c r="CKJ6" s="78"/>
      <c r="CKK6" s="78"/>
      <c r="CKL6" s="78"/>
      <c r="CKM6" s="78"/>
      <c r="CKN6" s="78"/>
      <c r="CKO6" s="78"/>
      <c r="CKP6" s="78"/>
      <c r="CKQ6" s="78"/>
      <c r="CKR6" s="78"/>
      <c r="CKS6" s="78"/>
      <c r="CKT6" s="78"/>
      <c r="CKU6" s="78"/>
      <c r="CKV6" s="78"/>
      <c r="CKW6" s="78"/>
      <c r="CKX6" s="78"/>
      <c r="CKY6" s="78"/>
      <c r="CKZ6" s="78"/>
      <c r="CLA6" s="78"/>
      <c r="CLB6" s="78"/>
      <c r="CLC6" s="78"/>
      <c r="CLD6" s="78"/>
      <c r="CLE6" s="78"/>
      <c r="CLF6" s="78"/>
      <c r="CLG6" s="78"/>
      <c r="CLH6" s="78"/>
      <c r="CLI6" s="78"/>
      <c r="CLJ6" s="78"/>
      <c r="CLK6" s="78"/>
      <c r="CLL6" s="78"/>
      <c r="CLM6" s="78"/>
      <c r="CLN6" s="78"/>
      <c r="CLO6" s="78"/>
      <c r="CLP6" s="78"/>
      <c r="CLQ6" s="78"/>
      <c r="CLR6" s="78"/>
      <c r="CLS6" s="78"/>
      <c r="CLT6" s="78"/>
      <c r="CLU6" s="78"/>
      <c r="CLV6" s="78"/>
      <c r="CLW6" s="78"/>
      <c r="CLX6" s="78"/>
      <c r="CLY6" s="78"/>
      <c r="CLZ6" s="78"/>
      <c r="CMA6" s="78"/>
      <c r="CMB6" s="78"/>
      <c r="CMC6" s="78"/>
      <c r="CMD6" s="78"/>
      <c r="CME6" s="78"/>
      <c r="CMF6" s="78"/>
      <c r="CMG6" s="78"/>
      <c r="CMH6" s="78"/>
      <c r="CMI6" s="78"/>
      <c r="CMJ6" s="78"/>
      <c r="CMK6" s="78"/>
      <c r="CML6" s="78"/>
      <c r="CMM6" s="78"/>
      <c r="CMN6" s="78"/>
      <c r="CMO6" s="78"/>
      <c r="CMP6" s="78"/>
      <c r="CMQ6" s="78"/>
      <c r="CMR6" s="78"/>
      <c r="CMS6" s="78"/>
      <c r="CMT6" s="78"/>
      <c r="CMU6" s="78"/>
      <c r="CMV6" s="78"/>
      <c r="CMW6" s="78"/>
      <c r="CMX6" s="78"/>
      <c r="CMY6" s="78"/>
      <c r="CMZ6" s="78"/>
      <c r="CNA6" s="78"/>
      <c r="CNB6" s="78"/>
      <c r="CNC6" s="78"/>
      <c r="CND6" s="78"/>
      <c r="CNE6" s="78"/>
      <c r="CNF6" s="78"/>
      <c r="CNG6" s="78"/>
      <c r="CNH6" s="78"/>
      <c r="CNI6" s="78"/>
      <c r="CNJ6" s="78"/>
      <c r="CNK6" s="78"/>
      <c r="CNL6" s="78"/>
      <c r="CNM6" s="78"/>
      <c r="CNN6" s="78"/>
      <c r="CNO6" s="78"/>
      <c r="CNP6" s="78"/>
      <c r="CNQ6" s="78"/>
      <c r="CNR6" s="78"/>
      <c r="CNS6" s="78"/>
      <c r="CNT6" s="78"/>
      <c r="CNU6" s="78"/>
      <c r="CNV6" s="78"/>
      <c r="CNW6" s="78"/>
      <c r="CNX6" s="78"/>
      <c r="CNY6" s="78"/>
      <c r="CNZ6" s="78"/>
      <c r="COA6" s="78"/>
      <c r="COB6" s="78"/>
      <c r="COC6" s="78"/>
      <c r="COD6" s="78"/>
      <c r="COE6" s="78"/>
      <c r="COF6" s="78"/>
      <c r="COG6" s="78"/>
      <c r="COH6" s="78"/>
      <c r="COI6" s="78"/>
      <c r="COJ6" s="78"/>
      <c r="COK6" s="78"/>
      <c r="COL6" s="78"/>
      <c r="COM6" s="78"/>
      <c r="CON6" s="78"/>
      <c r="COO6" s="78"/>
      <c r="COP6" s="78"/>
      <c r="COQ6" s="78"/>
      <c r="COR6" s="78"/>
      <c r="COS6" s="78"/>
      <c r="COT6" s="78"/>
      <c r="COU6" s="78"/>
      <c r="COV6" s="78"/>
      <c r="COW6" s="78"/>
      <c r="COX6" s="78"/>
      <c r="COY6" s="78"/>
      <c r="COZ6" s="78"/>
      <c r="CPA6" s="78"/>
      <c r="CPB6" s="78"/>
      <c r="CPC6" s="78"/>
      <c r="CPD6" s="78"/>
      <c r="CPE6" s="78"/>
      <c r="CPF6" s="78"/>
      <c r="CPG6" s="78"/>
      <c r="CPH6" s="78"/>
      <c r="CPI6" s="78"/>
      <c r="CPJ6" s="78"/>
      <c r="CPK6" s="78"/>
      <c r="CPL6" s="78"/>
      <c r="CPM6" s="78"/>
      <c r="CPN6" s="78"/>
      <c r="CPO6" s="78"/>
      <c r="CPP6" s="78"/>
      <c r="CPQ6" s="78"/>
      <c r="CPR6" s="78"/>
      <c r="CPS6" s="78"/>
      <c r="CPT6" s="78"/>
      <c r="CPU6" s="78"/>
      <c r="CPV6" s="78"/>
      <c r="CPW6" s="78"/>
      <c r="CPX6" s="78"/>
      <c r="CPY6" s="78"/>
      <c r="CPZ6" s="78"/>
      <c r="CQA6" s="78"/>
      <c r="CQB6" s="78"/>
      <c r="CQC6" s="78"/>
      <c r="CQD6" s="78"/>
      <c r="CQE6" s="78"/>
      <c r="CQF6" s="78"/>
      <c r="CQG6" s="78"/>
      <c r="CQH6" s="78"/>
      <c r="CQI6" s="78"/>
      <c r="CQJ6" s="78"/>
      <c r="CQK6" s="78"/>
      <c r="CQL6" s="78"/>
      <c r="CQM6" s="78"/>
      <c r="CQN6" s="78"/>
      <c r="CQO6" s="78"/>
      <c r="CQP6" s="78"/>
      <c r="CQQ6" s="78"/>
      <c r="CQR6" s="78"/>
      <c r="CQS6" s="78"/>
      <c r="CQT6" s="78"/>
      <c r="CQU6" s="78"/>
      <c r="CQV6" s="78"/>
      <c r="CQW6" s="78"/>
      <c r="CQX6" s="78"/>
      <c r="CQY6" s="78"/>
      <c r="CQZ6" s="78"/>
      <c r="CRA6" s="78"/>
      <c r="CRB6" s="78"/>
      <c r="CRC6" s="78"/>
      <c r="CRD6" s="78"/>
      <c r="CRE6" s="78"/>
      <c r="CRF6" s="78"/>
      <c r="CRG6" s="78"/>
      <c r="CRH6" s="78"/>
      <c r="CRI6" s="78"/>
      <c r="CRJ6" s="78"/>
      <c r="CRK6" s="78"/>
      <c r="CRL6" s="78"/>
      <c r="CRM6" s="78"/>
      <c r="CRN6" s="78"/>
      <c r="CRO6" s="78"/>
      <c r="CRP6" s="78"/>
      <c r="CRQ6" s="78"/>
      <c r="CRR6" s="78"/>
      <c r="CRS6" s="78"/>
      <c r="CRT6" s="78"/>
      <c r="CRU6" s="78"/>
      <c r="CRV6" s="78"/>
      <c r="CRW6" s="78"/>
      <c r="CRX6" s="78"/>
      <c r="CRY6" s="78"/>
      <c r="CRZ6" s="78"/>
      <c r="CSA6" s="78"/>
      <c r="CSB6" s="78"/>
      <c r="CSC6" s="78"/>
      <c r="CSD6" s="78"/>
      <c r="CSE6" s="78"/>
      <c r="CSF6" s="78"/>
      <c r="CSG6" s="78"/>
      <c r="CSH6" s="78"/>
      <c r="CSI6" s="78"/>
      <c r="CSJ6" s="78"/>
      <c r="CSK6" s="78"/>
      <c r="CSL6" s="78"/>
      <c r="CSM6" s="78"/>
      <c r="CSN6" s="78"/>
      <c r="CSO6" s="78"/>
      <c r="CSP6" s="78"/>
      <c r="CSQ6" s="78"/>
      <c r="CSR6" s="78"/>
      <c r="CSS6" s="78"/>
      <c r="CST6" s="78"/>
      <c r="CSU6" s="78"/>
      <c r="CSV6" s="78"/>
      <c r="CSW6" s="78"/>
      <c r="CSX6" s="78"/>
      <c r="CSY6" s="78"/>
      <c r="CSZ6" s="78"/>
      <c r="CTA6" s="78"/>
      <c r="CTB6" s="78"/>
      <c r="CTC6" s="78"/>
      <c r="CTD6" s="78"/>
      <c r="CTE6" s="78"/>
      <c r="CTF6" s="78"/>
      <c r="CTG6" s="78"/>
      <c r="CTH6" s="78"/>
      <c r="CTI6" s="78"/>
      <c r="CTJ6" s="78"/>
      <c r="CTK6" s="78"/>
      <c r="CTL6" s="78"/>
      <c r="CTM6" s="78"/>
      <c r="CTN6" s="78"/>
      <c r="CTO6" s="78"/>
      <c r="CTP6" s="78"/>
      <c r="CTQ6" s="78"/>
      <c r="CTR6" s="78"/>
      <c r="CTS6" s="78"/>
      <c r="CTT6" s="78"/>
      <c r="CTU6" s="78"/>
      <c r="CTV6" s="78"/>
      <c r="CTW6" s="78"/>
      <c r="CTX6" s="78"/>
      <c r="CTY6" s="78"/>
      <c r="CTZ6" s="78"/>
      <c r="CUA6" s="78"/>
      <c r="CUB6" s="78"/>
      <c r="CUC6" s="78"/>
      <c r="CUD6" s="78"/>
      <c r="CUE6" s="78"/>
      <c r="CUF6" s="78"/>
      <c r="CUG6" s="78"/>
      <c r="CUH6" s="78"/>
      <c r="CUI6" s="78"/>
      <c r="CUJ6" s="78"/>
      <c r="CUK6" s="78"/>
      <c r="CUL6" s="78"/>
      <c r="CUM6" s="78"/>
      <c r="CUN6" s="78"/>
      <c r="CUO6" s="78"/>
      <c r="CUP6" s="78"/>
      <c r="CUQ6" s="78"/>
      <c r="CUR6" s="78"/>
      <c r="CUS6" s="78"/>
      <c r="CUT6" s="78"/>
      <c r="CUU6" s="78"/>
      <c r="CUV6" s="78"/>
      <c r="CUW6" s="78"/>
      <c r="CUX6" s="78"/>
      <c r="CUY6" s="78"/>
      <c r="CUZ6" s="78"/>
      <c r="CVA6" s="78"/>
      <c r="CVB6" s="78"/>
      <c r="CVC6" s="78"/>
      <c r="CVD6" s="78"/>
      <c r="CVE6" s="78"/>
      <c r="CVF6" s="78"/>
      <c r="CVG6" s="78"/>
      <c r="CVH6" s="78"/>
      <c r="CVI6" s="78"/>
      <c r="CVJ6" s="78"/>
      <c r="CVK6" s="78"/>
      <c r="CVL6" s="78"/>
      <c r="CVM6" s="78"/>
      <c r="CVN6" s="78"/>
      <c r="CVO6" s="78"/>
      <c r="CVP6" s="78"/>
      <c r="CVQ6" s="78"/>
      <c r="CVR6" s="78"/>
      <c r="CVS6" s="78"/>
      <c r="CVT6" s="78"/>
      <c r="CVU6" s="78"/>
      <c r="CVV6" s="78"/>
      <c r="CVW6" s="78"/>
      <c r="CVX6" s="78"/>
      <c r="CVY6" s="78"/>
      <c r="CVZ6" s="78"/>
      <c r="CWA6" s="78"/>
      <c r="CWB6" s="78"/>
      <c r="CWC6" s="78"/>
      <c r="CWD6" s="78"/>
      <c r="CWE6" s="78"/>
      <c r="CWF6" s="78"/>
      <c r="CWG6" s="78"/>
      <c r="CWH6" s="78"/>
      <c r="CWI6" s="78"/>
      <c r="CWJ6" s="78"/>
      <c r="CWK6" s="78"/>
      <c r="CWL6" s="78"/>
      <c r="CWM6" s="78"/>
      <c r="CWN6" s="78"/>
      <c r="CWO6" s="78"/>
      <c r="CWP6" s="78"/>
      <c r="CWQ6" s="78"/>
      <c r="CWR6" s="78"/>
      <c r="CWS6" s="78"/>
      <c r="CWT6" s="78"/>
      <c r="CWU6" s="78"/>
      <c r="CWV6" s="78"/>
      <c r="CWW6" s="78"/>
      <c r="CWX6" s="78"/>
      <c r="CWY6" s="78"/>
      <c r="CWZ6" s="78"/>
      <c r="CXA6" s="78"/>
      <c r="CXB6" s="78"/>
      <c r="CXC6" s="78"/>
      <c r="CXD6" s="78"/>
      <c r="CXE6" s="78"/>
      <c r="CXF6" s="78"/>
      <c r="CXG6" s="78"/>
      <c r="CXH6" s="78"/>
      <c r="CXI6" s="78"/>
      <c r="CXJ6" s="78"/>
      <c r="CXK6" s="78"/>
      <c r="CXL6" s="78"/>
      <c r="CXM6" s="78"/>
      <c r="CXN6" s="78"/>
      <c r="CXO6" s="78"/>
      <c r="CXP6" s="78"/>
      <c r="CXQ6" s="78"/>
      <c r="CXR6" s="78"/>
      <c r="CXS6" s="78"/>
      <c r="CXT6" s="78"/>
      <c r="CXU6" s="78"/>
      <c r="CXV6" s="78"/>
      <c r="CXW6" s="78"/>
      <c r="CXX6" s="78"/>
      <c r="CXY6" s="78"/>
      <c r="CXZ6" s="78"/>
      <c r="CYA6" s="78"/>
      <c r="CYB6" s="78"/>
      <c r="CYC6" s="78"/>
      <c r="CYD6" s="78"/>
      <c r="CYE6" s="78"/>
      <c r="CYF6" s="78"/>
      <c r="CYG6" s="78"/>
      <c r="CYH6" s="78"/>
      <c r="CYI6" s="78"/>
      <c r="CYJ6" s="78"/>
      <c r="CYK6" s="78"/>
      <c r="CYL6" s="78"/>
      <c r="CYM6" s="78"/>
      <c r="CYN6" s="78"/>
      <c r="CYO6" s="78"/>
      <c r="CYP6" s="78"/>
      <c r="CYQ6" s="78"/>
      <c r="CYR6" s="78"/>
      <c r="CYS6" s="78"/>
      <c r="CYT6" s="78"/>
      <c r="CYU6" s="78"/>
      <c r="CYV6" s="78"/>
      <c r="CYW6" s="78"/>
      <c r="CYX6" s="78"/>
      <c r="CYY6" s="78"/>
      <c r="CYZ6" s="78"/>
      <c r="CZA6" s="78"/>
      <c r="CZB6" s="78"/>
      <c r="CZC6" s="78"/>
      <c r="CZD6" s="78"/>
      <c r="CZE6" s="78"/>
      <c r="CZF6" s="78"/>
      <c r="CZG6" s="78"/>
      <c r="CZH6" s="78"/>
      <c r="CZI6" s="78"/>
      <c r="CZJ6" s="78"/>
      <c r="CZK6" s="78"/>
      <c r="CZL6" s="78"/>
      <c r="CZM6" s="78"/>
      <c r="CZN6" s="78"/>
      <c r="CZO6" s="78"/>
      <c r="CZP6" s="78"/>
      <c r="CZQ6" s="78"/>
      <c r="CZR6" s="78"/>
      <c r="CZS6" s="78"/>
      <c r="CZT6" s="78"/>
      <c r="CZU6" s="78"/>
      <c r="CZV6" s="78"/>
      <c r="CZW6" s="78"/>
      <c r="CZX6" s="78"/>
      <c r="CZY6" s="78"/>
      <c r="CZZ6" s="78"/>
      <c r="DAA6" s="78"/>
      <c r="DAB6" s="78"/>
      <c r="DAC6" s="78"/>
      <c r="DAD6" s="78"/>
      <c r="DAE6" s="78"/>
      <c r="DAF6" s="78"/>
      <c r="DAG6" s="78"/>
      <c r="DAH6" s="78"/>
      <c r="DAI6" s="78"/>
      <c r="DAJ6" s="78"/>
      <c r="DAK6" s="78"/>
      <c r="DAL6" s="78"/>
      <c r="DAM6" s="78"/>
      <c r="DAN6" s="78"/>
      <c r="DAO6" s="78"/>
      <c r="DAP6" s="78"/>
      <c r="DAQ6" s="78"/>
      <c r="DAR6" s="78"/>
      <c r="DAS6" s="78"/>
      <c r="DAT6" s="78"/>
      <c r="DAU6" s="78"/>
      <c r="DAV6" s="78"/>
      <c r="DAW6" s="78"/>
      <c r="DAX6" s="78"/>
      <c r="DAY6" s="78"/>
      <c r="DAZ6" s="78"/>
      <c r="DBA6" s="78"/>
      <c r="DBB6" s="78"/>
      <c r="DBC6" s="78"/>
      <c r="DBD6" s="78"/>
      <c r="DBE6" s="78"/>
      <c r="DBF6" s="78"/>
      <c r="DBG6" s="78"/>
      <c r="DBH6" s="78"/>
      <c r="DBI6" s="78"/>
      <c r="DBJ6" s="78"/>
      <c r="DBK6" s="78"/>
      <c r="DBL6" s="78"/>
      <c r="DBM6" s="78"/>
      <c r="DBN6" s="78"/>
      <c r="DBO6" s="78"/>
      <c r="DBP6" s="78"/>
      <c r="DBQ6" s="78"/>
      <c r="DBR6" s="78"/>
      <c r="DBS6" s="78"/>
      <c r="DBT6" s="78"/>
      <c r="DBU6" s="78"/>
      <c r="DBV6" s="78"/>
      <c r="DBW6" s="78"/>
      <c r="DBX6" s="78"/>
      <c r="DBY6" s="78"/>
      <c r="DBZ6" s="78"/>
      <c r="DCA6" s="78"/>
      <c r="DCB6" s="78"/>
      <c r="DCC6" s="78"/>
      <c r="DCD6" s="78"/>
      <c r="DCE6" s="78"/>
      <c r="DCF6" s="78"/>
      <c r="DCG6" s="78"/>
      <c r="DCH6" s="78"/>
      <c r="DCI6" s="78"/>
      <c r="DCJ6" s="78"/>
      <c r="DCK6" s="78"/>
      <c r="DCL6" s="78"/>
      <c r="DCM6" s="78"/>
      <c r="DCN6" s="78"/>
      <c r="DCO6" s="78"/>
      <c r="DCP6" s="78"/>
      <c r="DCQ6" s="78"/>
      <c r="DCR6" s="78"/>
      <c r="DCS6" s="78"/>
      <c r="DCT6" s="78"/>
      <c r="DCU6" s="78"/>
      <c r="DCV6" s="78"/>
      <c r="DCW6" s="78"/>
      <c r="DCX6" s="78"/>
      <c r="DCY6" s="78"/>
      <c r="DCZ6" s="78"/>
      <c r="DDA6" s="78"/>
      <c r="DDB6" s="78"/>
      <c r="DDC6" s="78"/>
      <c r="DDD6" s="78"/>
      <c r="DDE6" s="78"/>
      <c r="DDF6" s="78"/>
      <c r="DDG6" s="78"/>
      <c r="DDH6" s="78"/>
      <c r="DDI6" s="78"/>
      <c r="DDJ6" s="78"/>
      <c r="DDK6" s="78"/>
      <c r="DDL6" s="78"/>
      <c r="DDM6" s="78"/>
      <c r="DDN6" s="78"/>
      <c r="DDO6" s="78"/>
      <c r="DDP6" s="78"/>
      <c r="DDQ6" s="78"/>
      <c r="DDR6" s="78"/>
      <c r="DDS6" s="78"/>
      <c r="DDT6" s="78"/>
      <c r="DDU6" s="78"/>
      <c r="DDV6" s="78"/>
      <c r="DDW6" s="78"/>
      <c r="DDX6" s="78"/>
      <c r="DDY6" s="78"/>
      <c r="DDZ6" s="78"/>
      <c r="DEA6" s="78"/>
      <c r="DEB6" s="78"/>
      <c r="DEC6" s="78"/>
      <c r="DED6" s="78"/>
      <c r="DEE6" s="78"/>
      <c r="DEF6" s="78"/>
      <c r="DEG6" s="78"/>
      <c r="DEH6" s="78"/>
      <c r="DEI6" s="78"/>
      <c r="DEJ6" s="78"/>
      <c r="DEK6" s="78"/>
      <c r="DEL6" s="78"/>
      <c r="DEM6" s="78"/>
      <c r="DEN6" s="78"/>
      <c r="DEO6" s="78"/>
      <c r="DEP6" s="78"/>
      <c r="DEQ6" s="78"/>
      <c r="DER6" s="78"/>
      <c r="DES6" s="78"/>
      <c r="DET6" s="78"/>
      <c r="DEU6" s="78"/>
      <c r="DEV6" s="78"/>
      <c r="DEW6" s="78"/>
      <c r="DEX6" s="78"/>
      <c r="DEY6" s="78"/>
      <c r="DEZ6" s="78"/>
      <c r="DFA6" s="78"/>
      <c r="DFB6" s="78"/>
      <c r="DFC6" s="78"/>
      <c r="DFD6" s="78"/>
      <c r="DFE6" s="78"/>
      <c r="DFF6" s="78"/>
      <c r="DFG6" s="78"/>
      <c r="DFH6" s="78"/>
      <c r="DFI6" s="78"/>
      <c r="DFJ6" s="78"/>
      <c r="DFK6" s="78"/>
      <c r="DFL6" s="78"/>
      <c r="DFM6" s="78"/>
      <c r="DFN6" s="78"/>
      <c r="DFO6" s="78"/>
      <c r="DFP6" s="78"/>
      <c r="DFQ6" s="78"/>
      <c r="DFR6" s="78"/>
      <c r="DFS6" s="78"/>
      <c r="DFT6" s="78"/>
      <c r="DFU6" s="78"/>
      <c r="DFV6" s="78"/>
      <c r="DFW6" s="78"/>
      <c r="DFX6" s="78"/>
      <c r="DFY6" s="78"/>
      <c r="DFZ6" s="78"/>
      <c r="DGA6" s="78"/>
      <c r="DGB6" s="78"/>
      <c r="DGC6" s="78"/>
      <c r="DGD6" s="78"/>
      <c r="DGE6" s="78"/>
      <c r="DGF6" s="78"/>
      <c r="DGG6" s="78"/>
      <c r="DGH6" s="78"/>
      <c r="DGI6" s="78"/>
      <c r="DGJ6" s="78"/>
      <c r="DGK6" s="78"/>
      <c r="DGL6" s="78"/>
      <c r="DGM6" s="78"/>
      <c r="DGN6" s="78"/>
      <c r="DGO6" s="78"/>
      <c r="DGP6" s="78"/>
      <c r="DGQ6" s="78"/>
      <c r="DGR6" s="78"/>
      <c r="DGS6" s="78"/>
      <c r="DGT6" s="78"/>
      <c r="DGU6" s="78"/>
      <c r="DGV6" s="78"/>
      <c r="DGW6" s="78"/>
      <c r="DGX6" s="78"/>
      <c r="DGY6" s="78"/>
      <c r="DGZ6" s="78"/>
      <c r="DHA6" s="78"/>
      <c r="DHB6" s="78"/>
      <c r="DHC6" s="78"/>
      <c r="DHD6" s="78"/>
      <c r="DHE6" s="78"/>
      <c r="DHF6" s="78"/>
      <c r="DHG6" s="78"/>
      <c r="DHH6" s="78"/>
      <c r="DHI6" s="78"/>
      <c r="DHJ6" s="78"/>
      <c r="DHK6" s="78"/>
      <c r="DHL6" s="78"/>
      <c r="DHM6" s="78"/>
      <c r="DHN6" s="78"/>
      <c r="DHO6" s="78"/>
      <c r="DHP6" s="78"/>
      <c r="DHQ6" s="78"/>
      <c r="DHR6" s="78"/>
      <c r="DHS6" s="78"/>
      <c r="DHT6" s="78"/>
      <c r="DHU6" s="78"/>
      <c r="DHV6" s="78"/>
      <c r="DHW6" s="78"/>
      <c r="DHX6" s="78"/>
      <c r="DHY6" s="78"/>
      <c r="DHZ6" s="78"/>
      <c r="DIA6" s="78"/>
      <c r="DIB6" s="78"/>
      <c r="DIC6" s="78"/>
      <c r="DID6" s="78"/>
      <c r="DIE6" s="78"/>
      <c r="DIF6" s="78"/>
      <c r="DIG6" s="78"/>
      <c r="DIH6" s="78"/>
      <c r="DII6" s="78"/>
      <c r="DIJ6" s="78"/>
      <c r="DIK6" s="78"/>
      <c r="DIL6" s="78"/>
      <c r="DIM6" s="78"/>
      <c r="DIN6" s="78"/>
      <c r="DIO6" s="78"/>
      <c r="DIP6" s="78"/>
      <c r="DIQ6" s="78"/>
      <c r="DIR6" s="78"/>
      <c r="DIS6" s="78"/>
      <c r="DIT6" s="78"/>
      <c r="DIU6" s="78"/>
      <c r="DIV6" s="78"/>
      <c r="DIW6" s="78"/>
      <c r="DIX6" s="78"/>
      <c r="DIY6" s="78"/>
      <c r="DIZ6" s="78"/>
      <c r="DJA6" s="78"/>
      <c r="DJB6" s="78"/>
      <c r="DJC6" s="78"/>
      <c r="DJD6" s="78"/>
      <c r="DJE6" s="78"/>
      <c r="DJF6" s="78"/>
      <c r="DJG6" s="78"/>
      <c r="DJH6" s="78"/>
      <c r="DJI6" s="78"/>
      <c r="DJJ6" s="78"/>
      <c r="DJK6" s="78"/>
      <c r="DJL6" s="78"/>
      <c r="DJM6" s="78"/>
      <c r="DJN6" s="78"/>
      <c r="DJO6" s="78"/>
      <c r="DJP6" s="78"/>
      <c r="DJQ6" s="78"/>
      <c r="DJR6" s="78"/>
      <c r="DJS6" s="78"/>
      <c r="DJT6" s="78"/>
      <c r="DJU6" s="78"/>
      <c r="DJV6" s="78"/>
      <c r="DJW6" s="78"/>
      <c r="DJX6" s="78"/>
      <c r="DJY6" s="78"/>
      <c r="DJZ6" s="78"/>
      <c r="DKA6" s="78"/>
      <c r="DKB6" s="78"/>
      <c r="DKC6" s="78"/>
      <c r="DKD6" s="78"/>
      <c r="DKE6" s="78"/>
      <c r="DKF6" s="78"/>
      <c r="DKG6" s="78"/>
      <c r="DKH6" s="78"/>
      <c r="DKI6" s="78"/>
      <c r="DKJ6" s="78"/>
      <c r="DKK6" s="78"/>
      <c r="DKL6" s="78"/>
      <c r="DKM6" s="78"/>
      <c r="DKN6" s="78"/>
      <c r="DKO6" s="78"/>
      <c r="DKP6" s="78"/>
      <c r="DKQ6" s="78"/>
      <c r="DKR6" s="78"/>
      <c r="DKS6" s="78"/>
      <c r="DKT6" s="78"/>
      <c r="DKU6" s="78"/>
      <c r="DKV6" s="78"/>
      <c r="DKW6" s="78"/>
      <c r="DKX6" s="78"/>
      <c r="DKY6" s="78"/>
      <c r="DKZ6" s="78"/>
      <c r="DLA6" s="78"/>
      <c r="DLB6" s="78"/>
      <c r="DLC6" s="78"/>
      <c r="DLD6" s="78"/>
      <c r="DLE6" s="78"/>
      <c r="DLF6" s="78"/>
      <c r="DLG6" s="78"/>
      <c r="DLH6" s="78"/>
      <c r="DLI6" s="78"/>
      <c r="DLJ6" s="78"/>
      <c r="DLK6" s="78"/>
      <c r="DLL6" s="78"/>
      <c r="DLM6" s="78"/>
      <c r="DLN6" s="78"/>
      <c r="DLO6" s="78"/>
      <c r="DLP6" s="78"/>
      <c r="DLQ6" s="78"/>
      <c r="DLR6" s="78"/>
      <c r="DLS6" s="78"/>
      <c r="DLT6" s="78"/>
      <c r="DLU6" s="78"/>
      <c r="DLV6" s="78"/>
      <c r="DLW6" s="78"/>
      <c r="DLX6" s="78"/>
      <c r="DLY6" s="78"/>
      <c r="DLZ6" s="78"/>
      <c r="DMA6" s="78"/>
      <c r="DMB6" s="78"/>
      <c r="DMC6" s="78"/>
      <c r="DMD6" s="78"/>
      <c r="DME6" s="78"/>
      <c r="DMF6" s="78"/>
      <c r="DMG6" s="78"/>
      <c r="DMH6" s="78"/>
      <c r="DMI6" s="78"/>
      <c r="DMJ6" s="78"/>
      <c r="DMK6" s="78"/>
      <c r="DML6" s="78"/>
      <c r="DMM6" s="78"/>
      <c r="DMN6" s="78"/>
      <c r="DMO6" s="78"/>
      <c r="DMP6" s="78"/>
      <c r="DMQ6" s="78"/>
      <c r="DMR6" s="78"/>
      <c r="DMS6" s="78"/>
      <c r="DMT6" s="78"/>
      <c r="DMU6" s="78"/>
      <c r="DMV6" s="78"/>
      <c r="DMW6" s="78"/>
      <c r="DMX6" s="78"/>
      <c r="DMY6" s="78"/>
      <c r="DMZ6" s="78"/>
      <c r="DNA6" s="78"/>
      <c r="DNB6" s="78"/>
      <c r="DNC6" s="78"/>
      <c r="DND6" s="78"/>
      <c r="DNE6" s="78"/>
      <c r="DNF6" s="78"/>
      <c r="DNG6" s="78"/>
      <c r="DNH6" s="78"/>
      <c r="DNI6" s="78"/>
      <c r="DNJ6" s="78"/>
      <c r="DNK6" s="78"/>
      <c r="DNL6" s="78"/>
      <c r="DNM6" s="78"/>
      <c r="DNN6" s="78"/>
      <c r="DNO6" s="78"/>
      <c r="DNP6" s="78"/>
      <c r="DNQ6" s="78"/>
      <c r="DNR6" s="78"/>
      <c r="DNS6" s="78"/>
      <c r="DNT6" s="78"/>
      <c r="DNU6" s="78"/>
      <c r="DNV6" s="78"/>
      <c r="DNW6" s="78"/>
      <c r="DNX6" s="78"/>
      <c r="DNY6" s="78"/>
      <c r="DNZ6" s="78"/>
      <c r="DOA6" s="78"/>
      <c r="DOB6" s="78"/>
      <c r="DOC6" s="78"/>
      <c r="DOD6" s="78"/>
      <c r="DOE6" s="78"/>
      <c r="DOF6" s="78"/>
      <c r="DOG6" s="78"/>
      <c r="DOH6" s="78"/>
      <c r="DOI6" s="78"/>
      <c r="DOJ6" s="78"/>
      <c r="DOK6" s="78"/>
      <c r="DOL6" s="78"/>
      <c r="DOM6" s="78"/>
      <c r="DON6" s="78"/>
      <c r="DOO6" s="78"/>
      <c r="DOP6" s="78"/>
      <c r="DOQ6" s="78"/>
      <c r="DOR6" s="78"/>
      <c r="DOS6" s="78"/>
      <c r="DOT6" s="78"/>
      <c r="DOU6" s="78"/>
      <c r="DOV6" s="78"/>
      <c r="DOW6" s="78"/>
      <c r="DOX6" s="78"/>
      <c r="DOY6" s="78"/>
      <c r="DOZ6" s="78"/>
      <c r="DPA6" s="78"/>
      <c r="DPB6" s="78"/>
      <c r="DPC6" s="78"/>
      <c r="DPD6" s="78"/>
      <c r="DPE6" s="78"/>
      <c r="DPF6" s="78"/>
      <c r="DPG6" s="78"/>
      <c r="DPH6" s="78"/>
      <c r="DPI6" s="78"/>
      <c r="DPJ6" s="78"/>
      <c r="DPK6" s="78"/>
      <c r="DPL6" s="78"/>
      <c r="DPM6" s="78"/>
      <c r="DPN6" s="78"/>
      <c r="DPO6" s="78"/>
      <c r="DPP6" s="78"/>
      <c r="DPQ6" s="78"/>
      <c r="DPR6" s="78"/>
      <c r="DPS6" s="78"/>
      <c r="DPT6" s="78"/>
      <c r="DPU6" s="78"/>
      <c r="DPV6" s="78"/>
      <c r="DPW6" s="78"/>
      <c r="DPX6" s="78"/>
      <c r="DPY6" s="78"/>
      <c r="DPZ6" s="78"/>
      <c r="DQA6" s="78"/>
      <c r="DQB6" s="78"/>
      <c r="DQC6" s="78"/>
      <c r="DQD6" s="78"/>
      <c r="DQE6" s="78"/>
      <c r="DQF6" s="78"/>
      <c r="DQG6" s="78"/>
      <c r="DQH6" s="78"/>
      <c r="DQI6" s="78"/>
      <c r="DQJ6" s="78"/>
      <c r="DQK6" s="78"/>
      <c r="DQL6" s="78"/>
      <c r="DQM6" s="78"/>
      <c r="DQN6" s="78"/>
      <c r="DQO6" s="78"/>
      <c r="DQP6" s="78"/>
      <c r="DQQ6" s="78"/>
      <c r="DQR6" s="78"/>
      <c r="DQS6" s="78"/>
      <c r="DQT6" s="78"/>
      <c r="DQU6" s="78"/>
      <c r="DQV6" s="78"/>
      <c r="DQW6" s="78"/>
      <c r="DQX6" s="78"/>
      <c r="DQY6" s="78"/>
      <c r="DQZ6" s="78"/>
      <c r="DRA6" s="78"/>
      <c r="DRB6" s="78"/>
      <c r="DRC6" s="78"/>
      <c r="DRD6" s="78"/>
      <c r="DRE6" s="78"/>
      <c r="DRF6" s="78"/>
      <c r="DRG6" s="78"/>
      <c r="DRH6" s="78"/>
      <c r="DRI6" s="78"/>
      <c r="DRJ6" s="78"/>
      <c r="DRK6" s="78"/>
      <c r="DRL6" s="78"/>
      <c r="DRM6" s="78"/>
      <c r="DRN6" s="78"/>
      <c r="DRO6" s="78"/>
      <c r="DRP6" s="78"/>
      <c r="DRQ6" s="78"/>
      <c r="DRR6" s="78"/>
      <c r="DRS6" s="78"/>
      <c r="DRT6" s="78"/>
      <c r="DRU6" s="78"/>
      <c r="DRV6" s="78"/>
      <c r="DRW6" s="78"/>
      <c r="DRX6" s="78"/>
      <c r="DRY6" s="78"/>
      <c r="DRZ6" s="78"/>
      <c r="DSA6" s="78"/>
      <c r="DSB6" s="78"/>
      <c r="DSC6" s="78"/>
      <c r="DSD6" s="78"/>
      <c r="DSE6" s="78"/>
      <c r="DSF6" s="78"/>
      <c r="DSG6" s="78"/>
      <c r="DSH6" s="78"/>
      <c r="DSI6" s="78"/>
      <c r="DSJ6" s="78"/>
      <c r="DSK6" s="78"/>
      <c r="DSL6" s="78"/>
      <c r="DSM6" s="78"/>
      <c r="DSN6" s="78"/>
      <c r="DSO6" s="78"/>
      <c r="DSP6" s="78"/>
      <c r="DSQ6" s="78"/>
      <c r="DSR6" s="78"/>
      <c r="DSS6" s="78"/>
      <c r="DST6" s="78"/>
      <c r="DSU6" s="78"/>
      <c r="DSV6" s="78"/>
      <c r="DSW6" s="78"/>
      <c r="DSX6" s="78"/>
      <c r="DSY6" s="78"/>
      <c r="DSZ6" s="78"/>
      <c r="DTA6" s="78"/>
      <c r="DTB6" s="78"/>
      <c r="DTC6" s="78"/>
      <c r="DTD6" s="78"/>
      <c r="DTE6" s="78"/>
      <c r="DTF6" s="78"/>
      <c r="DTG6" s="78"/>
      <c r="DTH6" s="78"/>
      <c r="DTI6" s="78"/>
      <c r="DTJ6" s="78"/>
      <c r="DTK6" s="78"/>
      <c r="DTL6" s="78"/>
      <c r="DTM6" s="78"/>
      <c r="DTN6" s="78"/>
      <c r="DTO6" s="78"/>
      <c r="DTP6" s="78"/>
      <c r="DTQ6" s="78"/>
      <c r="DTR6" s="78"/>
      <c r="DTS6" s="78"/>
      <c r="DTT6" s="78"/>
      <c r="DTU6" s="78"/>
      <c r="DTV6" s="78"/>
      <c r="DTW6" s="78"/>
      <c r="DTX6" s="78"/>
      <c r="DTY6" s="78"/>
      <c r="DTZ6" s="78"/>
      <c r="DUA6" s="78"/>
      <c r="DUB6" s="78"/>
      <c r="DUC6" s="78"/>
      <c r="DUD6" s="78"/>
      <c r="DUE6" s="78"/>
      <c r="DUF6" s="78"/>
      <c r="DUG6" s="78"/>
      <c r="DUH6" s="78"/>
      <c r="DUI6" s="78"/>
      <c r="DUJ6" s="78"/>
      <c r="DUK6" s="78"/>
      <c r="DUL6" s="78"/>
      <c r="DUM6" s="78"/>
      <c r="DUN6" s="78"/>
      <c r="DUO6" s="78"/>
      <c r="DUP6" s="78"/>
      <c r="DUQ6" s="78"/>
      <c r="DUR6" s="78"/>
      <c r="DUS6" s="78"/>
      <c r="DUT6" s="78"/>
      <c r="DUU6" s="78"/>
      <c r="DUV6" s="78"/>
      <c r="DUW6" s="78"/>
      <c r="DUX6" s="78"/>
      <c r="DUY6" s="78"/>
      <c r="DUZ6" s="78"/>
      <c r="DVA6" s="78"/>
      <c r="DVB6" s="78"/>
      <c r="DVC6" s="78"/>
      <c r="DVD6" s="78"/>
      <c r="DVE6" s="78"/>
      <c r="DVF6" s="78"/>
      <c r="DVG6" s="78"/>
      <c r="DVH6" s="78"/>
      <c r="DVI6" s="78"/>
      <c r="DVJ6" s="78"/>
      <c r="DVK6" s="78"/>
      <c r="DVL6" s="78"/>
      <c r="DVM6" s="78"/>
      <c r="DVN6" s="78"/>
      <c r="DVO6" s="78"/>
      <c r="DVP6" s="78"/>
      <c r="DVQ6" s="78"/>
      <c r="DVR6" s="78"/>
      <c r="DVS6" s="78"/>
      <c r="DVT6" s="78"/>
      <c r="DVU6" s="78"/>
      <c r="DVV6" s="78"/>
      <c r="DVW6" s="78"/>
      <c r="DVX6" s="78"/>
      <c r="DVY6" s="78"/>
      <c r="DVZ6" s="78"/>
      <c r="DWA6" s="78"/>
      <c r="DWB6" s="78"/>
      <c r="DWC6" s="78"/>
      <c r="DWD6" s="78"/>
      <c r="DWE6" s="78"/>
      <c r="DWF6" s="78"/>
      <c r="DWG6" s="78"/>
      <c r="DWH6" s="78"/>
      <c r="DWI6" s="78"/>
      <c r="DWJ6" s="78"/>
      <c r="DWK6" s="78"/>
      <c r="DWL6" s="78"/>
      <c r="DWM6" s="78"/>
      <c r="DWN6" s="78"/>
      <c r="DWO6" s="78"/>
      <c r="DWP6" s="78"/>
      <c r="DWQ6" s="78"/>
      <c r="DWR6" s="78"/>
      <c r="DWS6" s="78"/>
      <c r="DWT6" s="78"/>
      <c r="DWU6" s="78"/>
      <c r="DWV6" s="78"/>
      <c r="DWW6" s="78"/>
      <c r="DWX6" s="78"/>
      <c r="DWY6" s="78"/>
      <c r="DWZ6" s="78"/>
      <c r="DXA6" s="78"/>
      <c r="DXB6" s="78"/>
      <c r="DXC6" s="78"/>
      <c r="DXD6" s="78"/>
      <c r="DXE6" s="78"/>
      <c r="DXF6" s="78"/>
      <c r="DXG6" s="78"/>
      <c r="DXH6" s="78"/>
      <c r="DXI6" s="78"/>
      <c r="DXJ6" s="78"/>
      <c r="DXK6" s="78"/>
      <c r="DXL6" s="78"/>
      <c r="DXM6" s="78"/>
      <c r="DXN6" s="78"/>
      <c r="DXO6" s="78"/>
      <c r="DXP6" s="78"/>
      <c r="DXQ6" s="78"/>
      <c r="DXR6" s="78"/>
      <c r="DXS6" s="78"/>
      <c r="DXT6" s="78"/>
      <c r="DXU6" s="78"/>
      <c r="DXV6" s="78"/>
      <c r="DXW6" s="78"/>
      <c r="DXX6" s="78"/>
      <c r="DXY6" s="78"/>
      <c r="DXZ6" s="78"/>
      <c r="DYA6" s="78"/>
      <c r="DYB6" s="78"/>
      <c r="DYC6" s="78"/>
      <c r="DYD6" s="78"/>
      <c r="DYE6" s="78"/>
      <c r="DYF6" s="78"/>
      <c r="DYG6" s="78"/>
      <c r="DYH6" s="78"/>
      <c r="DYI6" s="78"/>
      <c r="DYJ6" s="78"/>
      <c r="DYK6" s="78"/>
      <c r="DYL6" s="78"/>
      <c r="DYM6" s="78"/>
      <c r="DYN6" s="78"/>
      <c r="DYO6" s="78"/>
      <c r="DYP6" s="78"/>
      <c r="DYQ6" s="78"/>
      <c r="DYR6" s="78"/>
      <c r="DYS6" s="78"/>
      <c r="DYT6" s="78"/>
      <c r="DYU6" s="78"/>
      <c r="DYV6" s="78"/>
      <c r="DYW6" s="78"/>
      <c r="DYX6" s="78"/>
      <c r="DYY6" s="78"/>
      <c r="DYZ6" s="78"/>
      <c r="DZA6" s="78"/>
      <c r="DZB6" s="78"/>
      <c r="DZC6" s="78"/>
      <c r="DZD6" s="78"/>
      <c r="DZE6" s="78"/>
      <c r="DZF6" s="78"/>
      <c r="DZG6" s="78"/>
      <c r="DZH6" s="78"/>
      <c r="DZI6" s="78"/>
      <c r="DZJ6" s="78"/>
      <c r="DZK6" s="78"/>
      <c r="DZL6" s="78"/>
      <c r="DZM6" s="78"/>
      <c r="DZN6" s="78"/>
      <c r="DZO6" s="78"/>
      <c r="DZP6" s="78"/>
      <c r="DZQ6" s="78"/>
      <c r="DZR6" s="78"/>
      <c r="DZS6" s="78"/>
      <c r="DZT6" s="78"/>
      <c r="DZU6" s="78"/>
      <c r="DZV6" s="78"/>
      <c r="DZW6" s="78"/>
      <c r="DZX6" s="78"/>
      <c r="DZY6" s="78"/>
      <c r="DZZ6" s="78"/>
      <c r="EAA6" s="78"/>
      <c r="EAB6" s="78"/>
      <c r="EAC6" s="78"/>
      <c r="EAD6" s="78"/>
      <c r="EAE6" s="78"/>
      <c r="EAF6" s="78"/>
      <c r="EAG6" s="78"/>
      <c r="EAH6" s="78"/>
      <c r="EAI6" s="78"/>
      <c r="EAJ6" s="78"/>
      <c r="EAK6" s="78"/>
      <c r="EAL6" s="78"/>
      <c r="EAM6" s="78"/>
      <c r="EAN6" s="78"/>
      <c r="EAO6" s="78"/>
      <c r="EAP6" s="78"/>
      <c r="EAQ6" s="78"/>
      <c r="EAR6" s="78"/>
      <c r="EAS6" s="78"/>
      <c r="EAT6" s="78"/>
      <c r="EAU6" s="78"/>
      <c r="EAV6" s="78"/>
      <c r="EAW6" s="78"/>
      <c r="EAX6" s="78"/>
      <c r="EAY6" s="78"/>
      <c r="EAZ6" s="78"/>
      <c r="EBA6" s="78"/>
      <c r="EBB6" s="78"/>
      <c r="EBC6" s="78"/>
      <c r="EBD6" s="78"/>
      <c r="EBE6" s="78"/>
      <c r="EBF6" s="78"/>
      <c r="EBG6" s="78"/>
      <c r="EBH6" s="78"/>
      <c r="EBI6" s="78"/>
      <c r="EBJ6" s="78"/>
      <c r="EBK6" s="78"/>
      <c r="EBL6" s="78"/>
      <c r="EBM6" s="78"/>
      <c r="EBN6" s="78"/>
      <c r="EBO6" s="78"/>
      <c r="EBP6" s="78"/>
      <c r="EBQ6" s="78"/>
      <c r="EBR6" s="78"/>
      <c r="EBS6" s="78"/>
      <c r="EBT6" s="78"/>
      <c r="EBU6" s="78"/>
      <c r="EBV6" s="78"/>
      <c r="EBW6" s="78"/>
      <c r="EBX6" s="78"/>
      <c r="EBY6" s="78"/>
      <c r="EBZ6" s="78"/>
      <c r="ECA6" s="78"/>
      <c r="ECB6" s="78"/>
      <c r="ECC6" s="78"/>
      <c r="ECD6" s="78"/>
      <c r="ECE6" s="78"/>
      <c r="ECF6" s="78"/>
      <c r="ECG6" s="78"/>
      <c r="ECH6" s="78"/>
      <c r="ECI6" s="78"/>
      <c r="ECJ6" s="78"/>
      <c r="ECK6" s="78"/>
      <c r="ECL6" s="78"/>
      <c r="ECM6" s="78"/>
      <c r="ECN6" s="78"/>
      <c r="ECO6" s="78"/>
      <c r="ECP6" s="78"/>
      <c r="ECQ6" s="78"/>
      <c r="ECR6" s="78"/>
      <c r="ECS6" s="78"/>
      <c r="ECT6" s="78"/>
      <c r="ECU6" s="78"/>
      <c r="ECV6" s="78"/>
      <c r="ECW6" s="78"/>
      <c r="ECX6" s="78"/>
      <c r="ECY6" s="78"/>
      <c r="ECZ6" s="78"/>
      <c r="EDA6" s="78"/>
      <c r="EDB6" s="78"/>
      <c r="EDC6" s="78"/>
      <c r="EDD6" s="78"/>
      <c r="EDE6" s="78"/>
      <c r="EDF6" s="78"/>
      <c r="EDG6" s="78"/>
      <c r="EDH6" s="78"/>
      <c r="EDI6" s="78"/>
      <c r="EDJ6" s="78"/>
      <c r="EDK6" s="78"/>
      <c r="EDL6" s="78"/>
      <c r="EDM6" s="78"/>
      <c r="EDN6" s="78"/>
      <c r="EDO6" s="78"/>
      <c r="EDP6" s="78"/>
      <c r="EDQ6" s="78"/>
      <c r="EDR6" s="78"/>
      <c r="EDS6" s="78"/>
      <c r="EDT6" s="78"/>
      <c r="EDU6" s="78"/>
      <c r="EDV6" s="78"/>
      <c r="EDW6" s="78"/>
      <c r="EDX6" s="78"/>
      <c r="EDY6" s="78"/>
      <c r="EDZ6" s="78"/>
      <c r="EEA6" s="78"/>
      <c r="EEB6" s="78"/>
      <c r="EEC6" s="78"/>
      <c r="EED6" s="78"/>
      <c r="EEE6" s="78"/>
      <c r="EEF6" s="78"/>
      <c r="EEG6" s="78"/>
      <c r="EEH6" s="78"/>
      <c r="EEI6" s="78"/>
      <c r="EEJ6" s="78"/>
      <c r="EEK6" s="78"/>
      <c r="EEL6" s="78"/>
      <c r="EEM6" s="78"/>
      <c r="EEN6" s="78"/>
      <c r="EEO6" s="78"/>
      <c r="EEP6" s="78"/>
      <c r="EEQ6" s="78"/>
      <c r="EER6" s="78"/>
      <c r="EES6" s="78"/>
      <c r="EET6" s="78"/>
      <c r="EEU6" s="78"/>
      <c r="EEV6" s="78"/>
      <c r="EEW6" s="78"/>
      <c r="EEX6" s="78"/>
      <c r="EEY6" s="78"/>
      <c r="EEZ6" s="78"/>
      <c r="EFA6" s="78"/>
      <c r="EFB6" s="78"/>
      <c r="EFC6" s="78"/>
      <c r="EFD6" s="78"/>
      <c r="EFE6" s="78"/>
      <c r="EFF6" s="78"/>
      <c r="EFG6" s="78"/>
      <c r="EFH6" s="78"/>
      <c r="EFI6" s="78"/>
      <c r="EFJ6" s="78"/>
      <c r="EFK6" s="78"/>
      <c r="EFL6" s="78"/>
      <c r="EFM6" s="78"/>
      <c r="EFN6" s="78"/>
      <c r="EFO6" s="78"/>
      <c r="EFP6" s="78"/>
      <c r="EFQ6" s="78"/>
      <c r="EFR6" s="78"/>
      <c r="EFS6" s="78"/>
      <c r="EFT6" s="78"/>
      <c r="EFU6" s="78"/>
      <c r="EFV6" s="78"/>
      <c r="EFW6" s="78"/>
      <c r="EFX6" s="78"/>
      <c r="EFY6" s="78"/>
      <c r="EFZ6" s="78"/>
      <c r="EGA6" s="78"/>
      <c r="EGB6" s="78"/>
      <c r="EGC6" s="78"/>
      <c r="EGD6" s="78"/>
      <c r="EGE6" s="78"/>
      <c r="EGF6" s="78"/>
      <c r="EGG6" s="78"/>
      <c r="EGH6" s="78"/>
      <c r="EGI6" s="78"/>
      <c r="EGJ6" s="78"/>
      <c r="EGK6" s="78"/>
      <c r="EGL6" s="78"/>
      <c r="EGM6" s="78"/>
      <c r="EGN6" s="78"/>
      <c r="EGO6" s="78"/>
      <c r="EGP6" s="78"/>
      <c r="EGQ6" s="78"/>
      <c r="EGR6" s="78"/>
      <c r="EGS6" s="78"/>
      <c r="EGT6" s="78"/>
      <c r="EGU6" s="78"/>
      <c r="EGV6" s="78"/>
      <c r="EGW6" s="78"/>
      <c r="EGX6" s="78"/>
      <c r="EGY6" s="78"/>
      <c r="EGZ6" s="78"/>
      <c r="EHA6" s="78"/>
      <c r="EHB6" s="78"/>
      <c r="EHC6" s="78"/>
      <c r="EHD6" s="78"/>
      <c r="EHE6" s="78"/>
      <c r="EHF6" s="78"/>
      <c r="EHG6" s="78"/>
      <c r="EHH6" s="78"/>
      <c r="EHI6" s="78"/>
      <c r="EHJ6" s="78"/>
      <c r="EHK6" s="78"/>
      <c r="EHL6" s="78"/>
      <c r="EHM6" s="78"/>
      <c r="EHN6" s="78"/>
      <c r="EHO6" s="78"/>
      <c r="EHP6" s="78"/>
      <c r="EHQ6" s="78"/>
      <c r="EHR6" s="78"/>
      <c r="EHS6" s="78"/>
      <c r="EHT6" s="78"/>
      <c r="EHU6" s="78"/>
      <c r="EHV6" s="78"/>
      <c r="EHW6" s="78"/>
      <c r="EHX6" s="78"/>
      <c r="EHY6" s="78"/>
      <c r="EHZ6" s="78"/>
      <c r="EIA6" s="78"/>
      <c r="EIB6" s="78"/>
      <c r="EIC6" s="78"/>
      <c r="EID6" s="78"/>
      <c r="EIE6" s="78"/>
      <c r="EIF6" s="78"/>
      <c r="EIG6" s="78"/>
      <c r="EIH6" s="78"/>
      <c r="EII6" s="78"/>
      <c r="EIJ6" s="78"/>
      <c r="EIK6" s="78"/>
      <c r="EIL6" s="78"/>
      <c r="EIM6" s="78"/>
      <c r="EIN6" s="78"/>
      <c r="EIO6" s="78"/>
      <c r="EIP6" s="78"/>
      <c r="EIQ6" s="78"/>
      <c r="EIR6" s="78"/>
      <c r="EIS6" s="78"/>
      <c r="EIT6" s="78"/>
      <c r="EIU6" s="78"/>
      <c r="EIV6" s="78"/>
      <c r="EIW6" s="78"/>
      <c r="EIX6" s="78"/>
      <c r="EIY6" s="78"/>
      <c r="EIZ6" s="78"/>
      <c r="EJA6" s="78"/>
      <c r="EJB6" s="78"/>
      <c r="EJC6" s="78"/>
      <c r="EJD6" s="78"/>
      <c r="EJE6" s="78"/>
      <c r="EJF6" s="78"/>
      <c r="EJG6" s="78"/>
      <c r="EJH6" s="78"/>
      <c r="EJI6" s="78"/>
      <c r="EJJ6" s="78"/>
      <c r="EJK6" s="78"/>
      <c r="EJL6" s="78"/>
      <c r="EJM6" s="78"/>
      <c r="EJN6" s="78"/>
      <c r="EJO6" s="78"/>
      <c r="EJP6" s="78"/>
      <c r="EJQ6" s="78"/>
      <c r="EJR6" s="78"/>
      <c r="EJS6" s="78"/>
      <c r="EJT6" s="78"/>
      <c r="EJU6" s="78"/>
      <c r="EJV6" s="78"/>
      <c r="EJW6" s="78"/>
      <c r="EJX6" s="78"/>
      <c r="EJY6" s="78"/>
      <c r="EJZ6" s="78"/>
      <c r="EKA6" s="78"/>
      <c r="EKB6" s="78"/>
      <c r="EKC6" s="78"/>
      <c r="EKD6" s="78"/>
      <c r="EKE6" s="78"/>
      <c r="EKF6" s="78"/>
      <c r="EKG6" s="78"/>
      <c r="EKH6" s="78"/>
      <c r="EKI6" s="78"/>
      <c r="EKJ6" s="78"/>
      <c r="EKK6" s="78"/>
      <c r="EKL6" s="78"/>
      <c r="EKM6" s="78"/>
      <c r="EKN6" s="78"/>
      <c r="EKO6" s="78"/>
      <c r="EKP6" s="78"/>
      <c r="EKQ6" s="78"/>
      <c r="EKR6" s="78"/>
      <c r="EKS6" s="78"/>
      <c r="EKT6" s="78"/>
      <c r="EKU6" s="78"/>
      <c r="EKV6" s="78"/>
      <c r="EKW6" s="78"/>
      <c r="EKX6" s="78"/>
      <c r="EKY6" s="78"/>
      <c r="EKZ6" s="78"/>
      <c r="ELA6" s="78"/>
      <c r="ELB6" s="78"/>
      <c r="ELC6" s="78"/>
      <c r="ELD6" s="78"/>
      <c r="ELE6" s="78"/>
      <c r="ELF6" s="78"/>
      <c r="ELG6" s="78"/>
      <c r="ELH6" s="78"/>
      <c r="ELI6" s="78"/>
      <c r="ELJ6" s="78"/>
      <c r="ELK6" s="78"/>
      <c r="ELL6" s="78"/>
      <c r="ELM6" s="78"/>
      <c r="ELN6" s="78"/>
      <c r="ELO6" s="78"/>
      <c r="ELP6" s="78"/>
      <c r="ELQ6" s="78"/>
      <c r="ELR6" s="78"/>
      <c r="ELS6" s="78"/>
      <c r="ELT6" s="78"/>
      <c r="ELU6" s="78"/>
      <c r="ELV6" s="78"/>
      <c r="ELW6" s="78"/>
      <c r="ELX6" s="78"/>
      <c r="ELY6" s="78"/>
      <c r="ELZ6" s="78"/>
      <c r="EMA6" s="78"/>
      <c r="EMB6" s="78"/>
      <c r="EMC6" s="78"/>
      <c r="EMD6" s="78"/>
      <c r="EME6" s="78"/>
      <c r="EMF6" s="78"/>
      <c r="EMG6" s="78"/>
      <c r="EMH6" s="78"/>
      <c r="EMI6" s="78"/>
      <c r="EMJ6" s="78"/>
      <c r="EMK6" s="78"/>
      <c r="EML6" s="78"/>
      <c r="EMM6" s="78"/>
      <c r="EMN6" s="78"/>
      <c r="EMO6" s="78"/>
      <c r="EMP6" s="78"/>
      <c r="EMQ6" s="78"/>
      <c r="EMR6" s="78"/>
      <c r="EMS6" s="78"/>
      <c r="EMT6" s="78"/>
      <c r="EMU6" s="78"/>
      <c r="EMV6" s="78"/>
      <c r="EMW6" s="78"/>
      <c r="EMX6" s="78"/>
      <c r="EMY6" s="78"/>
      <c r="EMZ6" s="78"/>
      <c r="ENA6" s="78"/>
      <c r="ENB6" s="78"/>
      <c r="ENC6" s="78"/>
      <c r="END6" s="78"/>
      <c r="ENE6" s="78"/>
      <c r="ENF6" s="78"/>
      <c r="ENG6" s="78"/>
      <c r="ENH6" s="78"/>
      <c r="ENI6" s="78"/>
      <c r="ENJ6" s="78"/>
      <c r="ENK6" s="78"/>
      <c r="ENL6" s="78"/>
      <c r="ENM6" s="78"/>
      <c r="ENN6" s="78"/>
      <c r="ENO6" s="78"/>
      <c r="ENP6" s="78"/>
      <c r="ENQ6" s="78"/>
      <c r="ENR6" s="78"/>
      <c r="ENS6" s="78"/>
      <c r="ENT6" s="78"/>
      <c r="ENU6" s="78"/>
      <c r="ENV6" s="78"/>
      <c r="ENW6" s="78"/>
      <c r="ENX6" s="78"/>
      <c r="ENY6" s="78"/>
      <c r="ENZ6" s="78"/>
      <c r="EOA6" s="78"/>
      <c r="EOB6" s="78"/>
      <c r="EOC6" s="78"/>
      <c r="EOD6" s="78"/>
      <c r="EOE6" s="78"/>
      <c r="EOF6" s="78"/>
      <c r="EOG6" s="78"/>
      <c r="EOH6" s="78"/>
      <c r="EOI6" s="78"/>
      <c r="EOJ6" s="78"/>
      <c r="EOK6" s="78"/>
      <c r="EOL6" s="78"/>
      <c r="EOM6" s="78"/>
      <c r="EON6" s="78"/>
      <c r="EOO6" s="78"/>
      <c r="EOP6" s="78"/>
      <c r="EOQ6" s="78"/>
      <c r="EOR6" s="78"/>
      <c r="EOS6" s="78"/>
      <c r="EOT6" s="78"/>
      <c r="EOU6" s="78"/>
      <c r="EOV6" s="78"/>
      <c r="EOW6" s="78"/>
      <c r="EOX6" s="78"/>
      <c r="EOY6" s="78"/>
      <c r="EOZ6" s="78"/>
      <c r="EPA6" s="78"/>
      <c r="EPB6" s="78"/>
      <c r="EPC6" s="78"/>
      <c r="EPD6" s="78"/>
      <c r="EPE6" s="78"/>
      <c r="EPF6" s="78"/>
      <c r="EPG6" s="78"/>
      <c r="EPH6" s="78"/>
      <c r="EPI6" s="78"/>
      <c r="EPJ6" s="78"/>
      <c r="EPK6" s="78"/>
      <c r="EPL6" s="78"/>
      <c r="EPM6" s="78"/>
      <c r="EPN6" s="78"/>
      <c r="EPO6" s="78"/>
      <c r="EPP6" s="78"/>
      <c r="EPQ6" s="78"/>
      <c r="EPR6" s="78"/>
      <c r="EPS6" s="78"/>
      <c r="EPT6" s="78"/>
      <c r="EPU6" s="78"/>
      <c r="EPV6" s="78"/>
      <c r="EPW6" s="78"/>
      <c r="EPX6" s="78"/>
      <c r="EPY6" s="78"/>
      <c r="EPZ6" s="78"/>
      <c r="EQA6" s="78"/>
      <c r="EQB6" s="78"/>
      <c r="EQC6" s="78"/>
      <c r="EQD6" s="78"/>
      <c r="EQE6" s="78"/>
      <c r="EQF6" s="78"/>
      <c r="EQG6" s="78"/>
      <c r="EQH6" s="78"/>
      <c r="EQI6" s="78"/>
      <c r="EQJ6" s="78"/>
      <c r="EQK6" s="78"/>
      <c r="EQL6" s="78"/>
      <c r="EQM6" s="78"/>
      <c r="EQN6" s="78"/>
      <c r="EQO6" s="78"/>
      <c r="EQP6" s="78"/>
      <c r="EQQ6" s="78"/>
      <c r="EQR6" s="78"/>
      <c r="EQS6" s="78"/>
      <c r="EQT6" s="78"/>
      <c r="EQU6" s="78"/>
      <c r="EQV6" s="78"/>
      <c r="EQW6" s="78"/>
      <c r="EQX6" s="78"/>
      <c r="EQY6" s="78"/>
      <c r="EQZ6" s="78"/>
      <c r="ERA6" s="78"/>
      <c r="ERB6" s="78"/>
      <c r="ERC6" s="78"/>
      <c r="ERD6" s="78"/>
      <c r="ERE6" s="78"/>
      <c r="ERF6" s="78"/>
      <c r="ERG6" s="78"/>
      <c r="ERH6" s="78"/>
      <c r="ERI6" s="78"/>
      <c r="ERJ6" s="78"/>
      <c r="ERK6" s="78"/>
      <c r="ERL6" s="78"/>
      <c r="ERM6" s="78"/>
      <c r="ERN6" s="78"/>
      <c r="ERO6" s="78"/>
      <c r="ERP6" s="78"/>
      <c r="ERQ6" s="78"/>
      <c r="ERR6" s="78"/>
      <c r="ERS6" s="78"/>
      <c r="ERT6" s="78"/>
      <c r="ERU6" s="78"/>
      <c r="ERV6" s="78"/>
      <c r="ERW6" s="78"/>
      <c r="ERX6" s="78"/>
      <c r="ERY6" s="78"/>
      <c r="ERZ6" s="78"/>
      <c r="ESA6" s="78"/>
      <c r="ESB6" s="78"/>
      <c r="ESC6" s="78"/>
      <c r="ESD6" s="78"/>
      <c r="ESE6" s="78"/>
      <c r="ESF6" s="78"/>
      <c r="ESG6" s="78"/>
      <c r="ESH6" s="78"/>
      <c r="ESI6" s="78"/>
      <c r="ESJ6" s="78"/>
      <c r="ESK6" s="78"/>
      <c r="ESL6" s="78"/>
      <c r="ESM6" s="78"/>
      <c r="ESN6" s="78"/>
      <c r="ESO6" s="78"/>
      <c r="ESP6" s="78"/>
      <c r="ESQ6" s="78"/>
      <c r="ESR6" s="78"/>
      <c r="ESS6" s="78"/>
      <c r="EST6" s="78"/>
      <c r="ESU6" s="78"/>
      <c r="ESV6" s="78"/>
      <c r="ESW6" s="78"/>
      <c r="ESX6" s="78"/>
      <c r="ESY6" s="78"/>
      <c r="ESZ6" s="78"/>
      <c r="ETA6" s="78"/>
      <c r="ETB6" s="78"/>
      <c r="ETC6" s="78"/>
      <c r="ETD6" s="78"/>
      <c r="ETE6" s="78"/>
      <c r="ETF6" s="78"/>
      <c r="ETG6" s="78"/>
      <c r="ETH6" s="78"/>
      <c r="ETI6" s="78"/>
      <c r="ETJ6" s="78"/>
      <c r="ETK6" s="78"/>
      <c r="ETL6" s="78"/>
      <c r="ETM6" s="78"/>
      <c r="ETN6" s="78"/>
      <c r="ETO6" s="78"/>
      <c r="ETP6" s="78"/>
      <c r="ETQ6" s="78"/>
      <c r="ETR6" s="78"/>
      <c r="ETS6" s="78"/>
      <c r="ETT6" s="78"/>
      <c r="ETU6" s="78"/>
      <c r="ETV6" s="78"/>
      <c r="ETW6" s="78"/>
      <c r="ETX6" s="78"/>
      <c r="ETY6" s="78"/>
      <c r="ETZ6" s="78"/>
      <c r="EUA6" s="78"/>
      <c r="EUB6" s="78"/>
      <c r="EUC6" s="78"/>
      <c r="EUD6" s="78"/>
      <c r="EUE6" s="78"/>
      <c r="EUF6" s="78"/>
      <c r="EUG6" s="78"/>
      <c r="EUH6" s="78"/>
      <c r="EUI6" s="78"/>
      <c r="EUJ6" s="78"/>
      <c r="EUK6" s="78"/>
      <c r="EUL6" s="78"/>
      <c r="EUM6" s="78"/>
      <c r="EUN6" s="78"/>
      <c r="EUO6" s="78"/>
      <c r="EUP6" s="78"/>
      <c r="EUQ6" s="78"/>
      <c r="EUR6" s="78"/>
      <c r="EUS6" s="78"/>
      <c r="EUT6" s="78"/>
      <c r="EUU6" s="78"/>
      <c r="EUV6" s="78"/>
      <c r="EUW6" s="78"/>
      <c r="EUX6" s="78"/>
      <c r="EUY6" s="78"/>
      <c r="EUZ6" s="78"/>
      <c r="EVA6" s="78"/>
      <c r="EVB6" s="78"/>
      <c r="EVC6" s="78"/>
      <c r="EVD6" s="78"/>
      <c r="EVE6" s="78"/>
      <c r="EVF6" s="78"/>
      <c r="EVG6" s="78"/>
      <c r="EVH6" s="78"/>
      <c r="EVI6" s="78"/>
      <c r="EVJ6" s="78"/>
      <c r="EVK6" s="78"/>
      <c r="EVL6" s="78"/>
      <c r="EVM6" s="78"/>
      <c r="EVN6" s="78"/>
      <c r="EVO6" s="78"/>
      <c r="EVP6" s="78"/>
      <c r="EVQ6" s="78"/>
      <c r="EVR6" s="78"/>
      <c r="EVS6" s="78"/>
      <c r="EVT6" s="78"/>
      <c r="EVU6" s="78"/>
      <c r="EVV6" s="78"/>
      <c r="EVW6" s="78"/>
      <c r="EVX6" s="78"/>
      <c r="EVY6" s="78"/>
      <c r="EVZ6" s="78"/>
      <c r="EWA6" s="78"/>
      <c r="EWB6" s="78"/>
      <c r="EWC6" s="78"/>
      <c r="EWD6" s="78"/>
      <c r="EWE6" s="78"/>
      <c r="EWF6" s="78"/>
      <c r="EWG6" s="78"/>
      <c r="EWH6" s="78"/>
      <c r="EWI6" s="78"/>
      <c r="EWJ6" s="78"/>
      <c r="EWK6" s="78"/>
      <c r="EWL6" s="78"/>
      <c r="EWM6" s="78"/>
      <c r="EWN6" s="78"/>
      <c r="EWO6" s="78"/>
      <c r="EWP6" s="78"/>
      <c r="EWQ6" s="78"/>
      <c r="EWR6" s="78"/>
      <c r="EWS6" s="78"/>
      <c r="EWT6" s="78"/>
      <c r="EWU6" s="78"/>
      <c r="EWV6" s="78"/>
      <c r="EWW6" s="78"/>
      <c r="EWX6" s="78"/>
      <c r="EWY6" s="78"/>
      <c r="EWZ6" s="78"/>
      <c r="EXA6" s="78"/>
      <c r="EXB6" s="78"/>
      <c r="EXC6" s="78"/>
      <c r="EXD6" s="78"/>
      <c r="EXE6" s="78"/>
      <c r="EXF6" s="78"/>
      <c r="EXG6" s="78"/>
      <c r="EXH6" s="78"/>
      <c r="EXI6" s="78"/>
      <c r="EXJ6" s="78"/>
      <c r="EXK6" s="78"/>
      <c r="EXL6" s="78"/>
      <c r="EXM6" s="78"/>
      <c r="EXN6" s="78"/>
      <c r="EXO6" s="78"/>
      <c r="EXP6" s="78"/>
      <c r="EXQ6" s="78"/>
      <c r="EXR6" s="78"/>
      <c r="EXS6" s="78"/>
      <c r="EXT6" s="78"/>
      <c r="EXU6" s="78"/>
      <c r="EXV6" s="78"/>
      <c r="EXW6" s="78"/>
      <c r="EXX6" s="78"/>
      <c r="EXY6" s="78"/>
      <c r="EXZ6" s="78"/>
      <c r="EYA6" s="78"/>
      <c r="EYB6" s="78"/>
      <c r="EYC6" s="78"/>
      <c r="EYD6" s="78"/>
      <c r="EYE6" s="78"/>
      <c r="EYF6" s="78"/>
      <c r="EYG6" s="78"/>
      <c r="EYH6" s="78"/>
      <c r="EYI6" s="78"/>
      <c r="EYJ6" s="78"/>
      <c r="EYK6" s="78"/>
      <c r="EYL6" s="78"/>
      <c r="EYM6" s="78"/>
      <c r="EYN6" s="78"/>
      <c r="EYO6" s="78"/>
      <c r="EYP6" s="78"/>
      <c r="EYQ6" s="78"/>
      <c r="EYR6" s="78"/>
      <c r="EYS6" s="78"/>
      <c r="EYT6" s="78"/>
      <c r="EYU6" s="78"/>
      <c r="EYV6" s="78"/>
      <c r="EYW6" s="78"/>
      <c r="EYX6" s="78"/>
      <c r="EYY6" s="78"/>
      <c r="EYZ6" s="78"/>
      <c r="EZA6" s="78"/>
      <c r="EZB6" s="78"/>
      <c r="EZC6" s="78"/>
      <c r="EZD6" s="78"/>
      <c r="EZE6" s="78"/>
      <c r="EZF6" s="78"/>
      <c r="EZG6" s="78"/>
      <c r="EZH6" s="78"/>
      <c r="EZI6" s="78"/>
      <c r="EZJ6" s="78"/>
      <c r="EZK6" s="78"/>
      <c r="EZL6" s="78"/>
      <c r="EZM6" s="78"/>
      <c r="EZN6" s="78"/>
      <c r="EZO6" s="78"/>
      <c r="EZP6" s="78"/>
      <c r="EZQ6" s="78"/>
      <c r="EZR6" s="78"/>
      <c r="EZS6" s="78"/>
      <c r="EZT6" s="78"/>
      <c r="EZU6" s="78"/>
      <c r="EZV6" s="78"/>
      <c r="EZW6" s="78"/>
      <c r="EZX6" s="78"/>
      <c r="EZY6" s="78"/>
      <c r="EZZ6" s="78"/>
      <c r="FAA6" s="78"/>
      <c r="FAB6" s="78"/>
      <c r="FAC6" s="78"/>
      <c r="FAD6" s="78"/>
      <c r="FAE6" s="78"/>
      <c r="FAF6" s="78"/>
      <c r="FAG6" s="78"/>
      <c r="FAH6" s="78"/>
      <c r="FAI6" s="78"/>
      <c r="FAJ6" s="78"/>
      <c r="FAK6" s="78"/>
      <c r="FAL6" s="78"/>
      <c r="FAM6" s="78"/>
      <c r="FAN6" s="78"/>
      <c r="FAO6" s="78"/>
      <c r="FAP6" s="78"/>
      <c r="FAQ6" s="78"/>
      <c r="FAR6" s="78"/>
      <c r="FAS6" s="78"/>
      <c r="FAT6" s="78"/>
      <c r="FAU6" s="78"/>
      <c r="FAV6" s="78"/>
      <c r="FAW6" s="78"/>
      <c r="FAX6" s="78"/>
      <c r="FAY6" s="78"/>
      <c r="FAZ6" s="78"/>
      <c r="FBA6" s="78"/>
      <c r="FBB6" s="78"/>
      <c r="FBC6" s="78"/>
      <c r="FBD6" s="78"/>
      <c r="FBE6" s="78"/>
      <c r="FBF6" s="78"/>
      <c r="FBG6" s="78"/>
      <c r="FBH6" s="78"/>
      <c r="FBI6" s="78"/>
      <c r="FBJ6" s="78"/>
      <c r="FBK6" s="78"/>
      <c r="FBL6" s="78"/>
      <c r="FBM6" s="78"/>
      <c r="FBN6" s="78"/>
      <c r="FBO6" s="78"/>
      <c r="FBP6" s="78"/>
      <c r="FBQ6" s="78"/>
      <c r="FBR6" s="78"/>
      <c r="FBS6" s="78"/>
      <c r="FBT6" s="78"/>
      <c r="FBU6" s="78"/>
      <c r="FBV6" s="78"/>
      <c r="FBW6" s="78"/>
      <c r="FBX6" s="78"/>
      <c r="FBY6" s="78"/>
      <c r="FBZ6" s="78"/>
      <c r="FCA6" s="78"/>
      <c r="FCB6" s="78"/>
      <c r="FCC6" s="78"/>
      <c r="FCD6" s="78"/>
      <c r="FCE6" s="78"/>
      <c r="FCF6" s="78"/>
      <c r="FCG6" s="78"/>
      <c r="FCH6" s="78"/>
      <c r="FCI6" s="78"/>
      <c r="FCJ6" s="78"/>
      <c r="FCK6" s="78"/>
      <c r="FCL6" s="78"/>
      <c r="FCM6" s="78"/>
      <c r="FCN6" s="78"/>
      <c r="FCO6" s="78"/>
      <c r="FCP6" s="78"/>
      <c r="FCQ6" s="78"/>
      <c r="FCR6" s="78"/>
      <c r="FCS6" s="78"/>
      <c r="FCT6" s="78"/>
      <c r="FCU6" s="78"/>
      <c r="FCV6" s="78"/>
      <c r="FCW6" s="78"/>
      <c r="FCX6" s="78"/>
      <c r="FCY6" s="78"/>
      <c r="FCZ6" s="78"/>
      <c r="FDA6" s="78"/>
      <c r="FDB6" s="78"/>
      <c r="FDC6" s="78"/>
      <c r="FDD6" s="78"/>
      <c r="FDE6" s="78"/>
      <c r="FDF6" s="78"/>
      <c r="FDG6" s="78"/>
      <c r="FDH6" s="78"/>
      <c r="FDI6" s="78"/>
      <c r="FDJ6" s="78"/>
      <c r="FDK6" s="78"/>
      <c r="FDL6" s="78"/>
      <c r="FDM6" s="78"/>
      <c r="FDN6" s="78"/>
      <c r="FDO6" s="78"/>
      <c r="FDP6" s="78"/>
      <c r="FDQ6" s="78"/>
      <c r="FDR6" s="78"/>
      <c r="FDS6" s="78"/>
      <c r="FDT6" s="78"/>
      <c r="FDU6" s="78"/>
      <c r="FDV6" s="78"/>
      <c r="FDW6" s="78"/>
      <c r="FDX6" s="78"/>
      <c r="FDY6" s="78"/>
      <c r="FDZ6" s="78"/>
      <c r="FEA6" s="78"/>
      <c r="FEB6" s="78"/>
      <c r="FEC6" s="78"/>
      <c r="FED6" s="78"/>
      <c r="FEE6" s="78"/>
      <c r="FEF6" s="78"/>
      <c r="FEG6" s="78"/>
      <c r="FEH6" s="78"/>
      <c r="FEI6" s="78"/>
      <c r="FEJ6" s="78"/>
      <c r="FEK6" s="78"/>
      <c r="FEL6" s="78"/>
      <c r="FEM6" s="78"/>
      <c r="FEN6" s="78"/>
      <c r="FEO6" s="78"/>
      <c r="FEP6" s="78"/>
      <c r="FEQ6" s="78"/>
      <c r="FER6" s="78"/>
      <c r="FES6" s="78"/>
      <c r="FET6" s="78"/>
      <c r="FEU6" s="78"/>
      <c r="FEV6" s="78"/>
      <c r="FEW6" s="78"/>
      <c r="FEX6" s="78"/>
      <c r="FEY6" s="78"/>
      <c r="FEZ6" s="78"/>
      <c r="FFA6" s="78"/>
      <c r="FFB6" s="78"/>
      <c r="FFC6" s="78"/>
      <c r="FFD6" s="78"/>
      <c r="FFE6" s="78"/>
      <c r="FFF6" s="78"/>
      <c r="FFG6" s="78"/>
      <c r="FFH6" s="78"/>
      <c r="FFI6" s="78"/>
      <c r="FFJ6" s="78"/>
      <c r="FFK6" s="78"/>
      <c r="FFL6" s="78"/>
      <c r="FFM6" s="78"/>
      <c r="FFN6" s="78"/>
      <c r="FFO6" s="78"/>
      <c r="FFP6" s="78"/>
      <c r="FFQ6" s="78"/>
      <c r="FFR6" s="78"/>
      <c r="FFS6" s="78"/>
      <c r="FFT6" s="78"/>
      <c r="FFU6" s="78"/>
      <c r="FFV6" s="78"/>
      <c r="FFW6" s="78"/>
      <c r="FFX6" s="78"/>
      <c r="FFY6" s="78"/>
      <c r="FFZ6" s="78"/>
      <c r="FGA6" s="78"/>
      <c r="FGB6" s="78"/>
      <c r="FGC6" s="78"/>
      <c r="FGD6" s="78"/>
      <c r="FGE6" s="78"/>
      <c r="FGF6" s="78"/>
      <c r="FGG6" s="78"/>
      <c r="FGH6" s="78"/>
      <c r="FGI6" s="78"/>
      <c r="FGJ6" s="78"/>
      <c r="FGK6" s="78"/>
      <c r="FGL6" s="78"/>
      <c r="FGM6" s="78"/>
      <c r="FGN6" s="78"/>
      <c r="FGO6" s="78"/>
      <c r="FGP6" s="78"/>
      <c r="FGQ6" s="78"/>
      <c r="FGR6" s="78"/>
      <c r="FGS6" s="78"/>
      <c r="FGT6" s="78"/>
      <c r="FGU6" s="78"/>
      <c r="FGV6" s="78"/>
      <c r="FGW6" s="78"/>
      <c r="FGX6" s="78"/>
      <c r="FGY6" s="78"/>
      <c r="FGZ6" s="78"/>
      <c r="FHA6" s="78"/>
      <c r="FHB6" s="78"/>
      <c r="FHC6" s="78"/>
      <c r="FHD6" s="78"/>
      <c r="FHE6" s="78"/>
      <c r="FHF6" s="78"/>
      <c r="FHG6" s="78"/>
      <c r="FHH6" s="78"/>
      <c r="FHI6" s="78"/>
      <c r="FHJ6" s="78"/>
      <c r="FHK6" s="78"/>
      <c r="FHL6" s="78"/>
      <c r="FHM6" s="78"/>
      <c r="FHN6" s="78"/>
      <c r="FHO6" s="78"/>
      <c r="FHP6" s="78"/>
      <c r="FHQ6" s="78"/>
      <c r="FHR6" s="78"/>
      <c r="FHS6" s="78"/>
      <c r="FHT6" s="78"/>
      <c r="FHU6" s="78"/>
      <c r="FHV6" s="78"/>
      <c r="FHW6" s="78"/>
      <c r="FHX6" s="78"/>
      <c r="FHY6" s="78"/>
      <c r="FHZ6" s="78"/>
      <c r="FIA6" s="78"/>
      <c r="FIB6" s="78"/>
      <c r="FIC6" s="78"/>
      <c r="FID6" s="78"/>
      <c r="FIE6" s="78"/>
      <c r="FIF6" s="78"/>
      <c r="FIG6" s="78"/>
      <c r="FIH6" s="78"/>
      <c r="FII6" s="78"/>
      <c r="FIJ6" s="78"/>
      <c r="FIK6" s="78"/>
      <c r="FIL6" s="78"/>
      <c r="FIM6" s="78"/>
      <c r="FIN6" s="78"/>
      <c r="FIO6" s="78"/>
      <c r="FIP6" s="78"/>
      <c r="FIQ6" s="78"/>
      <c r="FIR6" s="78"/>
      <c r="FIS6" s="78"/>
      <c r="FIT6" s="78"/>
      <c r="FIU6" s="78"/>
      <c r="FIV6" s="78"/>
      <c r="FIW6" s="78"/>
      <c r="FIX6" s="78"/>
      <c r="FIY6" s="78"/>
      <c r="FIZ6" s="78"/>
      <c r="FJA6" s="78"/>
      <c r="FJB6" s="78"/>
      <c r="FJC6" s="78"/>
      <c r="FJD6" s="78"/>
      <c r="FJE6" s="78"/>
      <c r="FJF6" s="78"/>
      <c r="FJG6" s="78"/>
      <c r="FJH6" s="78"/>
      <c r="FJI6" s="78"/>
      <c r="FJJ6" s="78"/>
      <c r="FJK6" s="78"/>
      <c r="FJL6" s="78"/>
      <c r="FJM6" s="78"/>
      <c r="FJN6" s="78"/>
      <c r="FJO6" s="78"/>
      <c r="FJP6" s="78"/>
      <c r="FJQ6" s="78"/>
      <c r="FJR6" s="78"/>
      <c r="FJS6" s="78"/>
      <c r="FJT6" s="78"/>
      <c r="FJU6" s="78"/>
      <c r="FJV6" s="78"/>
      <c r="FJW6" s="78"/>
      <c r="FJX6" s="78"/>
      <c r="FJY6" s="78"/>
      <c r="FJZ6" s="78"/>
      <c r="FKA6" s="78"/>
      <c r="FKB6" s="78"/>
      <c r="FKC6" s="78"/>
      <c r="FKD6" s="78"/>
      <c r="FKE6" s="78"/>
      <c r="FKF6" s="78"/>
      <c r="FKG6" s="78"/>
      <c r="FKH6" s="78"/>
      <c r="FKI6" s="78"/>
      <c r="FKJ6" s="78"/>
      <c r="FKK6" s="78"/>
      <c r="FKL6" s="78"/>
      <c r="FKM6" s="78"/>
      <c r="FKN6" s="78"/>
      <c r="FKO6" s="78"/>
      <c r="FKP6" s="78"/>
      <c r="FKQ6" s="78"/>
      <c r="FKR6" s="78"/>
      <c r="FKS6" s="78"/>
      <c r="FKT6" s="78"/>
      <c r="FKU6" s="78"/>
      <c r="FKV6" s="78"/>
      <c r="FKW6" s="78"/>
      <c r="FKX6" s="78"/>
      <c r="FKY6" s="78"/>
      <c r="FKZ6" s="78"/>
      <c r="FLA6" s="78"/>
      <c r="FLB6" s="78"/>
      <c r="FLC6" s="78"/>
      <c r="FLD6" s="78"/>
      <c r="FLE6" s="78"/>
      <c r="FLF6" s="78"/>
      <c r="FLG6" s="78"/>
      <c r="FLH6" s="78"/>
      <c r="FLI6" s="78"/>
      <c r="FLJ6" s="78"/>
      <c r="FLK6" s="78"/>
      <c r="FLL6" s="78"/>
      <c r="FLM6" s="78"/>
      <c r="FLN6" s="78"/>
      <c r="FLO6" s="78"/>
      <c r="FLP6" s="78"/>
      <c r="FLQ6" s="78"/>
      <c r="FLR6" s="78"/>
      <c r="FLS6" s="78"/>
      <c r="FLT6" s="78"/>
      <c r="FLU6" s="78"/>
      <c r="FLV6" s="78"/>
      <c r="FLW6" s="78"/>
      <c r="FLX6" s="78"/>
      <c r="FLY6" s="78"/>
      <c r="FLZ6" s="78"/>
      <c r="FMA6" s="78"/>
      <c r="FMB6" s="78"/>
      <c r="FMC6" s="78"/>
      <c r="FMD6" s="78"/>
      <c r="FME6" s="78"/>
      <c r="FMF6" s="78"/>
      <c r="FMG6" s="78"/>
      <c r="FMH6" s="78"/>
      <c r="FMI6" s="78"/>
      <c r="FMJ6" s="78"/>
      <c r="FMK6" s="78"/>
      <c r="FML6" s="78"/>
      <c r="FMM6" s="78"/>
      <c r="FMN6" s="78"/>
      <c r="FMO6" s="78"/>
      <c r="FMP6" s="78"/>
      <c r="FMQ6" s="78"/>
      <c r="FMR6" s="78"/>
      <c r="FMS6" s="78"/>
      <c r="FMT6" s="78"/>
      <c r="FMU6" s="78"/>
      <c r="FMV6" s="78"/>
      <c r="FMW6" s="78"/>
      <c r="FMX6" s="78"/>
      <c r="FMY6" s="78"/>
      <c r="FMZ6" s="78"/>
      <c r="FNA6" s="78"/>
      <c r="FNB6" s="78"/>
      <c r="FNC6" s="78"/>
      <c r="FND6" s="78"/>
      <c r="FNE6" s="78"/>
      <c r="FNF6" s="78"/>
      <c r="FNG6" s="78"/>
      <c r="FNH6" s="78"/>
      <c r="FNI6" s="78"/>
      <c r="FNJ6" s="78"/>
      <c r="FNK6" s="78"/>
      <c r="FNL6" s="78"/>
      <c r="FNM6" s="78"/>
      <c r="FNN6" s="78"/>
      <c r="FNO6" s="78"/>
      <c r="FNP6" s="78"/>
      <c r="FNQ6" s="78"/>
      <c r="FNR6" s="78"/>
      <c r="FNS6" s="78"/>
      <c r="FNT6" s="78"/>
      <c r="FNU6" s="78"/>
      <c r="FNV6" s="78"/>
      <c r="FNW6" s="78"/>
      <c r="FNX6" s="78"/>
      <c r="FNY6" s="78"/>
      <c r="FNZ6" s="78"/>
      <c r="FOA6" s="78"/>
      <c r="FOB6" s="78"/>
      <c r="FOC6" s="78"/>
      <c r="FOD6" s="78"/>
      <c r="FOE6" s="78"/>
      <c r="FOF6" s="78"/>
      <c r="FOG6" s="78"/>
      <c r="FOH6" s="78"/>
      <c r="FOI6" s="78"/>
      <c r="FOJ6" s="78"/>
      <c r="FOK6" s="78"/>
      <c r="FOL6" s="78"/>
      <c r="FOM6" s="78"/>
      <c r="FON6" s="78"/>
      <c r="FOO6" s="78"/>
      <c r="FOP6" s="78"/>
      <c r="FOQ6" s="78"/>
      <c r="FOR6" s="78"/>
      <c r="FOS6" s="78"/>
      <c r="FOT6" s="78"/>
      <c r="FOU6" s="78"/>
      <c r="FOV6" s="78"/>
      <c r="FOW6" s="78"/>
      <c r="FOX6" s="78"/>
      <c r="FOY6" s="78"/>
      <c r="FOZ6" s="78"/>
      <c r="FPA6" s="78"/>
      <c r="FPB6" s="78"/>
      <c r="FPC6" s="78"/>
      <c r="FPD6" s="78"/>
      <c r="FPE6" s="78"/>
      <c r="FPF6" s="78"/>
      <c r="FPG6" s="78"/>
      <c r="FPH6" s="78"/>
      <c r="FPI6" s="78"/>
      <c r="FPJ6" s="78"/>
      <c r="FPK6" s="78"/>
      <c r="FPL6" s="78"/>
      <c r="FPM6" s="78"/>
      <c r="FPN6" s="78"/>
      <c r="FPO6" s="78"/>
      <c r="FPP6" s="78"/>
      <c r="FPQ6" s="78"/>
      <c r="FPR6" s="78"/>
      <c r="FPS6" s="78"/>
      <c r="FPT6" s="78"/>
      <c r="FPU6" s="78"/>
      <c r="FPV6" s="78"/>
      <c r="FPW6" s="78"/>
      <c r="FPX6" s="78"/>
      <c r="FPY6" s="78"/>
      <c r="FPZ6" s="78"/>
      <c r="FQA6" s="78"/>
      <c r="FQB6" s="78"/>
      <c r="FQC6" s="78"/>
      <c r="FQD6" s="78"/>
      <c r="FQE6" s="78"/>
      <c r="FQF6" s="78"/>
      <c r="FQG6" s="78"/>
      <c r="FQH6" s="78"/>
      <c r="FQI6" s="78"/>
      <c r="FQJ6" s="78"/>
      <c r="FQK6" s="78"/>
      <c r="FQL6" s="78"/>
      <c r="FQM6" s="78"/>
      <c r="FQN6" s="78"/>
      <c r="FQO6" s="78"/>
      <c r="FQP6" s="78"/>
      <c r="FQQ6" s="78"/>
      <c r="FQR6" s="78"/>
      <c r="FQS6" s="78"/>
      <c r="FQT6" s="78"/>
      <c r="FQU6" s="78"/>
      <c r="FQV6" s="78"/>
      <c r="FQW6" s="78"/>
      <c r="FQX6" s="78"/>
      <c r="FQY6" s="78"/>
      <c r="FQZ6" s="78"/>
      <c r="FRA6" s="78"/>
      <c r="FRB6" s="78"/>
      <c r="FRC6" s="78"/>
      <c r="FRD6" s="78"/>
      <c r="FRE6" s="78"/>
      <c r="FRF6" s="78"/>
      <c r="FRG6" s="78"/>
      <c r="FRH6" s="78"/>
      <c r="FRI6" s="78"/>
      <c r="FRJ6" s="78"/>
      <c r="FRK6" s="78"/>
      <c r="FRL6" s="78"/>
      <c r="FRM6" s="78"/>
      <c r="FRN6" s="78"/>
      <c r="FRO6" s="78"/>
      <c r="FRP6" s="78"/>
      <c r="FRQ6" s="78"/>
      <c r="FRR6" s="78"/>
      <c r="FRS6" s="78"/>
      <c r="FRT6" s="78"/>
      <c r="FRU6" s="78"/>
      <c r="FRV6" s="78"/>
      <c r="FRW6" s="78"/>
      <c r="FRX6" s="78"/>
      <c r="FRY6" s="78"/>
      <c r="FRZ6" s="78"/>
      <c r="FSA6" s="78"/>
      <c r="FSB6" s="78"/>
      <c r="FSC6" s="78"/>
      <c r="FSD6" s="78"/>
      <c r="FSE6" s="78"/>
      <c r="FSF6" s="78"/>
      <c r="FSG6" s="78"/>
      <c r="FSH6" s="78"/>
      <c r="FSI6" s="78"/>
      <c r="FSJ6" s="78"/>
      <c r="FSK6" s="78"/>
      <c r="FSL6" s="78"/>
      <c r="FSM6" s="78"/>
      <c r="FSN6" s="78"/>
      <c r="FSO6" s="78"/>
      <c r="FSP6" s="78"/>
      <c r="FSQ6" s="78"/>
      <c r="FSR6" s="78"/>
      <c r="FSS6" s="78"/>
      <c r="FST6" s="78"/>
      <c r="FSU6" s="78"/>
      <c r="FSV6" s="78"/>
      <c r="FSW6" s="78"/>
      <c r="FSX6" s="78"/>
      <c r="FSY6" s="78"/>
      <c r="FSZ6" s="78"/>
      <c r="FTA6" s="78"/>
      <c r="FTB6" s="78"/>
      <c r="FTC6" s="78"/>
      <c r="FTD6" s="78"/>
      <c r="FTE6" s="78"/>
      <c r="FTF6" s="78"/>
      <c r="FTG6" s="78"/>
      <c r="FTH6" s="78"/>
      <c r="FTI6" s="78"/>
      <c r="FTJ6" s="78"/>
      <c r="FTK6" s="78"/>
      <c r="FTL6" s="78"/>
      <c r="FTM6" s="78"/>
      <c r="FTN6" s="78"/>
      <c r="FTO6" s="78"/>
      <c r="FTP6" s="78"/>
      <c r="FTQ6" s="78"/>
      <c r="FTR6" s="78"/>
      <c r="FTS6" s="78"/>
      <c r="FTT6" s="78"/>
      <c r="FTU6" s="78"/>
      <c r="FTV6" s="78"/>
      <c r="FTW6" s="78"/>
      <c r="FTX6" s="78"/>
      <c r="FTY6" s="78"/>
      <c r="FTZ6" s="78"/>
      <c r="FUA6" s="78"/>
      <c r="FUB6" s="78"/>
      <c r="FUC6" s="78"/>
      <c r="FUD6" s="78"/>
      <c r="FUE6" s="78"/>
      <c r="FUF6" s="78"/>
      <c r="FUG6" s="78"/>
      <c r="FUH6" s="78"/>
      <c r="FUI6" s="78"/>
      <c r="FUJ6" s="78"/>
      <c r="FUK6" s="78"/>
      <c r="FUL6" s="78"/>
      <c r="FUM6" s="78"/>
      <c r="FUN6" s="78"/>
      <c r="FUO6" s="78"/>
      <c r="FUP6" s="78"/>
      <c r="FUQ6" s="78"/>
      <c r="FUR6" s="78"/>
      <c r="FUS6" s="78"/>
      <c r="FUT6" s="78"/>
      <c r="FUU6" s="78"/>
      <c r="FUV6" s="78"/>
      <c r="FUW6" s="78"/>
      <c r="FUX6" s="78"/>
      <c r="FUY6" s="78"/>
      <c r="FUZ6" s="78"/>
      <c r="FVA6" s="78"/>
      <c r="FVB6" s="78"/>
      <c r="FVC6" s="78"/>
      <c r="FVD6" s="78"/>
      <c r="FVE6" s="78"/>
      <c r="FVF6" s="78"/>
      <c r="FVG6" s="78"/>
      <c r="FVH6" s="78"/>
      <c r="FVI6" s="78"/>
      <c r="FVJ6" s="78"/>
      <c r="FVK6" s="78"/>
      <c r="FVL6" s="78"/>
      <c r="FVM6" s="78"/>
      <c r="FVN6" s="78"/>
      <c r="FVO6" s="78"/>
      <c r="FVP6" s="78"/>
      <c r="FVQ6" s="78"/>
      <c r="FVR6" s="78"/>
      <c r="FVS6" s="78"/>
      <c r="FVT6" s="78"/>
      <c r="FVU6" s="78"/>
      <c r="FVV6" s="78"/>
      <c r="FVW6" s="78"/>
      <c r="FVX6" s="78"/>
      <c r="FVY6" s="78"/>
      <c r="FVZ6" s="78"/>
      <c r="FWA6" s="78"/>
      <c r="FWB6" s="78"/>
      <c r="FWC6" s="78"/>
      <c r="FWD6" s="78"/>
      <c r="FWE6" s="78"/>
      <c r="FWF6" s="78"/>
      <c r="FWG6" s="78"/>
      <c r="FWH6" s="78"/>
      <c r="FWI6" s="78"/>
      <c r="FWJ6" s="78"/>
      <c r="FWK6" s="78"/>
      <c r="FWL6" s="78"/>
      <c r="FWM6" s="78"/>
      <c r="FWN6" s="78"/>
      <c r="FWO6" s="78"/>
      <c r="FWP6" s="78"/>
      <c r="FWQ6" s="78"/>
      <c r="FWR6" s="78"/>
      <c r="FWS6" s="78"/>
      <c r="FWT6" s="78"/>
      <c r="FWU6" s="78"/>
      <c r="FWV6" s="78"/>
      <c r="FWW6" s="78"/>
      <c r="FWX6" s="78"/>
      <c r="FWY6" s="78"/>
      <c r="FWZ6" s="78"/>
      <c r="FXA6" s="78"/>
      <c r="FXB6" s="78"/>
      <c r="FXC6" s="78"/>
      <c r="FXD6" s="78"/>
      <c r="FXE6" s="78"/>
      <c r="FXF6" s="78"/>
      <c r="FXG6" s="78"/>
      <c r="FXH6" s="78"/>
      <c r="FXI6" s="78"/>
      <c r="FXJ6" s="78"/>
      <c r="FXK6" s="78"/>
      <c r="FXL6" s="78"/>
      <c r="FXM6" s="78"/>
      <c r="FXN6" s="78"/>
      <c r="FXO6" s="78"/>
      <c r="FXP6" s="78"/>
      <c r="FXQ6" s="78"/>
      <c r="FXR6" s="78"/>
      <c r="FXS6" s="78"/>
      <c r="FXT6" s="78"/>
      <c r="FXU6" s="78"/>
      <c r="FXV6" s="78"/>
      <c r="FXW6" s="78"/>
      <c r="FXX6" s="78"/>
      <c r="FXY6" s="78"/>
      <c r="FXZ6" s="78"/>
      <c r="FYA6" s="78"/>
      <c r="FYB6" s="78"/>
      <c r="FYC6" s="78"/>
      <c r="FYD6" s="78"/>
      <c r="FYE6" s="78"/>
      <c r="FYF6" s="78"/>
      <c r="FYG6" s="78"/>
      <c r="FYH6" s="78"/>
      <c r="FYI6" s="78"/>
      <c r="FYJ6" s="78"/>
      <c r="FYK6" s="78"/>
      <c r="FYL6" s="78"/>
      <c r="FYM6" s="78"/>
      <c r="FYN6" s="78"/>
      <c r="FYO6" s="78"/>
      <c r="FYP6" s="78"/>
      <c r="FYQ6" s="78"/>
      <c r="FYR6" s="78"/>
      <c r="FYS6" s="78"/>
      <c r="FYT6" s="78"/>
      <c r="FYU6" s="78"/>
      <c r="FYV6" s="78"/>
      <c r="FYW6" s="78"/>
      <c r="FYX6" s="78"/>
      <c r="FYY6" s="78"/>
      <c r="FYZ6" s="78"/>
      <c r="FZA6" s="78"/>
      <c r="FZB6" s="78"/>
      <c r="FZC6" s="78"/>
      <c r="FZD6" s="78"/>
      <c r="FZE6" s="78"/>
      <c r="FZF6" s="78"/>
      <c r="FZG6" s="78"/>
      <c r="FZH6" s="78"/>
      <c r="FZI6" s="78"/>
      <c r="FZJ6" s="78"/>
      <c r="FZK6" s="78"/>
      <c r="FZL6" s="78"/>
      <c r="FZM6" s="78"/>
      <c r="FZN6" s="78"/>
      <c r="FZO6" s="78"/>
      <c r="FZP6" s="78"/>
      <c r="FZQ6" s="78"/>
      <c r="FZR6" s="78"/>
      <c r="FZS6" s="78"/>
      <c r="FZT6" s="78"/>
      <c r="FZU6" s="78"/>
      <c r="FZV6" s="78"/>
      <c r="FZW6" s="78"/>
      <c r="FZX6" s="78"/>
      <c r="FZY6" s="78"/>
      <c r="FZZ6" s="78"/>
      <c r="GAA6" s="78"/>
      <c r="GAB6" s="78"/>
      <c r="GAC6" s="78"/>
      <c r="GAD6" s="78"/>
      <c r="GAE6" s="78"/>
      <c r="GAF6" s="78"/>
      <c r="GAG6" s="78"/>
      <c r="GAH6" s="78"/>
      <c r="GAI6" s="78"/>
      <c r="GAJ6" s="78"/>
      <c r="GAK6" s="78"/>
      <c r="GAL6" s="78"/>
      <c r="GAM6" s="78"/>
      <c r="GAN6" s="78"/>
      <c r="GAO6" s="78"/>
      <c r="GAP6" s="78"/>
      <c r="GAQ6" s="78"/>
      <c r="GAR6" s="78"/>
      <c r="GAS6" s="78"/>
      <c r="GAT6" s="78"/>
      <c r="GAU6" s="78"/>
      <c r="GAV6" s="78"/>
      <c r="GAW6" s="78"/>
      <c r="GAX6" s="78"/>
      <c r="GAY6" s="78"/>
      <c r="GAZ6" s="78"/>
      <c r="GBA6" s="78"/>
      <c r="GBB6" s="78"/>
      <c r="GBC6" s="78"/>
      <c r="GBD6" s="78"/>
      <c r="GBE6" s="78"/>
      <c r="GBF6" s="78"/>
      <c r="GBG6" s="78"/>
      <c r="GBH6" s="78"/>
      <c r="GBI6" s="78"/>
      <c r="GBJ6" s="78"/>
      <c r="GBK6" s="78"/>
      <c r="GBL6" s="78"/>
      <c r="GBM6" s="78"/>
      <c r="GBN6" s="78"/>
      <c r="GBO6" s="78"/>
      <c r="GBP6" s="78"/>
      <c r="GBQ6" s="78"/>
      <c r="GBR6" s="78"/>
      <c r="GBS6" s="78"/>
      <c r="GBT6" s="78"/>
      <c r="GBU6" s="78"/>
      <c r="GBV6" s="78"/>
      <c r="GBW6" s="78"/>
      <c r="GBX6" s="78"/>
      <c r="GBY6" s="78"/>
      <c r="GBZ6" s="78"/>
      <c r="GCA6" s="78"/>
      <c r="GCB6" s="78"/>
      <c r="GCC6" s="78"/>
      <c r="GCD6" s="78"/>
      <c r="GCE6" s="78"/>
      <c r="GCF6" s="78"/>
      <c r="GCG6" s="78"/>
      <c r="GCH6" s="78"/>
      <c r="GCI6" s="78"/>
      <c r="GCJ6" s="78"/>
      <c r="GCK6" s="78"/>
      <c r="GCL6" s="78"/>
      <c r="GCM6" s="78"/>
      <c r="GCN6" s="78"/>
      <c r="GCO6" s="78"/>
      <c r="GCP6" s="78"/>
      <c r="GCQ6" s="78"/>
      <c r="GCR6" s="78"/>
      <c r="GCS6" s="78"/>
      <c r="GCT6" s="78"/>
      <c r="GCU6" s="78"/>
      <c r="GCV6" s="78"/>
      <c r="GCW6" s="78"/>
      <c r="GCX6" s="78"/>
      <c r="GCY6" s="78"/>
      <c r="GCZ6" s="78"/>
      <c r="GDA6" s="78"/>
      <c r="GDB6" s="78"/>
      <c r="GDC6" s="78"/>
      <c r="GDD6" s="78"/>
      <c r="GDE6" s="78"/>
      <c r="GDF6" s="78"/>
      <c r="GDG6" s="78"/>
      <c r="GDH6" s="78"/>
      <c r="GDI6" s="78"/>
      <c r="GDJ6" s="78"/>
      <c r="GDK6" s="78"/>
      <c r="GDL6" s="78"/>
      <c r="GDM6" s="78"/>
      <c r="GDN6" s="78"/>
      <c r="GDO6" s="78"/>
      <c r="GDP6" s="78"/>
      <c r="GDQ6" s="78"/>
      <c r="GDR6" s="78"/>
      <c r="GDS6" s="78"/>
      <c r="GDT6" s="78"/>
      <c r="GDU6" s="78"/>
      <c r="GDV6" s="78"/>
      <c r="GDW6" s="78"/>
      <c r="GDX6" s="78"/>
      <c r="GDY6" s="78"/>
      <c r="GDZ6" s="78"/>
      <c r="GEA6" s="78"/>
      <c r="GEB6" s="78"/>
      <c r="GEC6" s="78"/>
      <c r="GED6" s="78"/>
      <c r="GEE6" s="78"/>
      <c r="GEF6" s="78"/>
      <c r="GEG6" s="78"/>
      <c r="GEH6" s="78"/>
      <c r="GEI6" s="78"/>
      <c r="GEJ6" s="78"/>
      <c r="GEK6" s="78"/>
      <c r="GEL6" s="78"/>
      <c r="GEM6" s="78"/>
      <c r="GEN6" s="78"/>
      <c r="GEO6" s="78"/>
      <c r="GEP6" s="78"/>
      <c r="GEQ6" s="78"/>
      <c r="GER6" s="78"/>
      <c r="GES6" s="78"/>
      <c r="GET6" s="78"/>
      <c r="GEU6" s="78"/>
      <c r="GEV6" s="78"/>
      <c r="GEW6" s="78"/>
      <c r="GEX6" s="78"/>
      <c r="GEY6" s="78"/>
      <c r="GEZ6" s="78"/>
      <c r="GFA6" s="78"/>
      <c r="GFB6" s="78"/>
      <c r="GFC6" s="78"/>
      <c r="GFD6" s="78"/>
      <c r="GFE6" s="78"/>
      <c r="GFF6" s="78"/>
      <c r="GFG6" s="78"/>
      <c r="GFH6" s="78"/>
      <c r="GFI6" s="78"/>
      <c r="GFJ6" s="78"/>
      <c r="GFK6" s="78"/>
      <c r="GFL6" s="78"/>
      <c r="GFM6" s="78"/>
      <c r="GFN6" s="78"/>
      <c r="GFO6" s="78"/>
      <c r="GFP6" s="78"/>
      <c r="GFQ6" s="78"/>
      <c r="GFR6" s="78"/>
      <c r="GFS6" s="78"/>
      <c r="GFT6" s="78"/>
      <c r="GFU6" s="78"/>
      <c r="GFV6" s="78"/>
      <c r="GFW6" s="78"/>
      <c r="GFX6" s="78"/>
      <c r="GFY6" s="78"/>
      <c r="GFZ6" s="78"/>
      <c r="GGA6" s="78"/>
      <c r="GGB6" s="78"/>
      <c r="GGC6" s="78"/>
      <c r="GGD6" s="78"/>
      <c r="GGE6" s="78"/>
      <c r="GGF6" s="78"/>
      <c r="GGG6" s="78"/>
      <c r="GGH6" s="78"/>
      <c r="GGI6" s="78"/>
      <c r="GGJ6" s="78"/>
      <c r="GGK6" s="78"/>
      <c r="GGL6" s="78"/>
      <c r="GGM6" s="78"/>
      <c r="GGN6" s="78"/>
      <c r="GGO6" s="78"/>
      <c r="GGP6" s="78"/>
      <c r="GGQ6" s="78"/>
      <c r="GGR6" s="78"/>
      <c r="GGS6" s="78"/>
      <c r="GGT6" s="78"/>
      <c r="GGU6" s="78"/>
      <c r="GGV6" s="78"/>
      <c r="GGW6" s="78"/>
      <c r="GGX6" s="78"/>
      <c r="GGY6" s="78"/>
      <c r="GGZ6" s="78"/>
      <c r="GHA6" s="78"/>
      <c r="GHB6" s="78"/>
      <c r="GHC6" s="78"/>
      <c r="GHD6" s="78"/>
      <c r="GHE6" s="78"/>
      <c r="GHF6" s="78"/>
      <c r="GHG6" s="78"/>
      <c r="GHH6" s="78"/>
      <c r="GHI6" s="78"/>
      <c r="GHJ6" s="78"/>
      <c r="GHK6" s="78"/>
      <c r="GHL6" s="78"/>
      <c r="GHM6" s="78"/>
      <c r="GHN6" s="78"/>
      <c r="GHO6" s="78"/>
      <c r="GHP6" s="78"/>
      <c r="GHQ6" s="78"/>
      <c r="GHR6" s="78"/>
      <c r="GHS6" s="78"/>
      <c r="GHT6" s="78"/>
      <c r="GHU6" s="78"/>
      <c r="GHV6" s="78"/>
      <c r="GHW6" s="78"/>
      <c r="GHX6" s="78"/>
      <c r="GHY6" s="78"/>
      <c r="GHZ6" s="78"/>
      <c r="GIA6" s="78"/>
      <c r="GIB6" s="78"/>
      <c r="GIC6" s="78"/>
      <c r="GID6" s="78"/>
      <c r="GIE6" s="78"/>
      <c r="GIF6" s="78"/>
      <c r="GIG6" s="78"/>
      <c r="GIH6" s="78"/>
      <c r="GII6" s="78"/>
      <c r="GIJ6" s="78"/>
      <c r="GIK6" s="78"/>
      <c r="GIL6" s="78"/>
      <c r="GIM6" s="78"/>
      <c r="GIN6" s="78"/>
      <c r="GIO6" s="78"/>
      <c r="GIP6" s="78"/>
      <c r="GIQ6" s="78"/>
      <c r="GIR6" s="78"/>
      <c r="GIS6" s="78"/>
      <c r="GIT6" s="78"/>
      <c r="GIU6" s="78"/>
      <c r="GIV6" s="78"/>
      <c r="GIW6" s="78"/>
      <c r="GIX6" s="78"/>
      <c r="GIY6" s="78"/>
      <c r="GIZ6" s="78"/>
      <c r="GJA6" s="78"/>
      <c r="GJB6" s="78"/>
      <c r="GJC6" s="78"/>
      <c r="GJD6" s="78"/>
      <c r="GJE6" s="78"/>
      <c r="GJF6" s="78"/>
      <c r="GJG6" s="78"/>
      <c r="GJH6" s="78"/>
      <c r="GJI6" s="78"/>
      <c r="GJJ6" s="78"/>
      <c r="GJK6" s="78"/>
      <c r="GJL6" s="78"/>
      <c r="GJM6" s="78"/>
      <c r="GJN6" s="78"/>
      <c r="GJO6" s="78"/>
      <c r="GJP6" s="78"/>
      <c r="GJQ6" s="78"/>
      <c r="GJR6" s="78"/>
      <c r="GJS6" s="78"/>
      <c r="GJT6" s="78"/>
      <c r="GJU6" s="78"/>
      <c r="GJV6" s="78"/>
      <c r="GJW6" s="78"/>
      <c r="GJX6" s="78"/>
      <c r="GJY6" s="78"/>
      <c r="GJZ6" s="78"/>
      <c r="GKA6" s="78"/>
      <c r="GKB6" s="78"/>
      <c r="GKC6" s="78"/>
      <c r="GKD6" s="78"/>
      <c r="GKE6" s="78"/>
      <c r="GKF6" s="78"/>
      <c r="GKG6" s="78"/>
      <c r="GKH6" s="78"/>
      <c r="GKI6" s="78"/>
      <c r="GKJ6" s="78"/>
      <c r="GKK6" s="78"/>
      <c r="GKL6" s="78"/>
      <c r="GKM6" s="78"/>
      <c r="GKN6" s="78"/>
      <c r="GKO6" s="78"/>
      <c r="GKP6" s="78"/>
      <c r="GKQ6" s="78"/>
      <c r="GKR6" s="78"/>
      <c r="GKS6" s="78"/>
      <c r="GKT6" s="78"/>
      <c r="GKU6" s="78"/>
      <c r="GKV6" s="78"/>
      <c r="GKW6" s="78"/>
      <c r="GKX6" s="78"/>
      <c r="GKY6" s="78"/>
      <c r="GKZ6" s="78"/>
      <c r="GLA6" s="78"/>
      <c r="GLB6" s="78"/>
      <c r="GLC6" s="78"/>
      <c r="GLD6" s="78"/>
      <c r="GLE6" s="78"/>
      <c r="GLF6" s="78"/>
      <c r="GLG6" s="78"/>
      <c r="GLH6" s="78"/>
      <c r="GLI6" s="78"/>
      <c r="GLJ6" s="78"/>
      <c r="GLK6" s="78"/>
      <c r="GLL6" s="78"/>
      <c r="GLM6" s="78"/>
      <c r="GLN6" s="78"/>
      <c r="GLO6" s="78"/>
      <c r="GLP6" s="78"/>
      <c r="GLQ6" s="78"/>
      <c r="GLR6" s="78"/>
      <c r="GLS6" s="78"/>
      <c r="GLT6" s="78"/>
      <c r="GLU6" s="78"/>
      <c r="GLV6" s="78"/>
      <c r="GLW6" s="78"/>
      <c r="GLX6" s="78"/>
      <c r="GLY6" s="78"/>
      <c r="GLZ6" s="78"/>
      <c r="GMA6" s="78"/>
      <c r="GMB6" s="78"/>
      <c r="GMC6" s="78"/>
      <c r="GMD6" s="78"/>
      <c r="GME6" s="78"/>
      <c r="GMF6" s="78"/>
      <c r="GMG6" s="78"/>
      <c r="GMH6" s="78"/>
      <c r="GMI6" s="78"/>
      <c r="GMJ6" s="78"/>
      <c r="GMK6" s="78"/>
      <c r="GML6" s="78"/>
      <c r="GMM6" s="78"/>
      <c r="GMN6" s="78"/>
      <c r="GMO6" s="78"/>
      <c r="GMP6" s="78"/>
      <c r="GMQ6" s="78"/>
      <c r="GMR6" s="78"/>
      <c r="GMS6" s="78"/>
      <c r="GMT6" s="78"/>
      <c r="GMU6" s="78"/>
      <c r="GMV6" s="78"/>
      <c r="GMW6" s="78"/>
      <c r="GMX6" s="78"/>
      <c r="GMY6" s="78"/>
      <c r="GMZ6" s="78"/>
      <c r="GNA6" s="78"/>
      <c r="GNB6" s="78"/>
      <c r="GNC6" s="78"/>
      <c r="GND6" s="78"/>
      <c r="GNE6" s="78"/>
      <c r="GNF6" s="78"/>
      <c r="GNG6" s="78"/>
      <c r="GNH6" s="78"/>
      <c r="GNI6" s="78"/>
      <c r="GNJ6" s="78"/>
      <c r="GNK6" s="78"/>
      <c r="GNL6" s="78"/>
      <c r="GNM6" s="78"/>
      <c r="GNN6" s="78"/>
      <c r="GNO6" s="78"/>
      <c r="GNP6" s="78"/>
      <c r="GNQ6" s="78"/>
      <c r="GNR6" s="78"/>
      <c r="GNS6" s="78"/>
      <c r="GNT6" s="78"/>
      <c r="GNU6" s="78"/>
      <c r="GNV6" s="78"/>
      <c r="GNW6" s="78"/>
      <c r="GNX6" s="78"/>
      <c r="GNY6" s="78"/>
      <c r="GNZ6" s="78"/>
      <c r="GOA6" s="78"/>
      <c r="GOB6" s="78"/>
      <c r="GOC6" s="78"/>
      <c r="GOD6" s="78"/>
      <c r="GOE6" s="78"/>
      <c r="GOF6" s="78"/>
      <c r="GOG6" s="78"/>
      <c r="GOH6" s="78"/>
      <c r="GOI6" s="78"/>
      <c r="GOJ6" s="78"/>
      <c r="GOK6" s="78"/>
      <c r="GOL6" s="78"/>
      <c r="GOM6" s="78"/>
      <c r="GON6" s="78"/>
      <c r="GOO6" s="78"/>
      <c r="GOP6" s="78"/>
      <c r="GOQ6" s="78"/>
      <c r="GOR6" s="78"/>
      <c r="GOS6" s="78"/>
      <c r="GOT6" s="78"/>
      <c r="GOU6" s="78"/>
      <c r="GOV6" s="78"/>
      <c r="GOW6" s="78"/>
      <c r="GOX6" s="78"/>
      <c r="GOY6" s="78"/>
      <c r="GOZ6" s="78"/>
      <c r="GPA6" s="78"/>
      <c r="GPB6" s="78"/>
      <c r="GPC6" s="78"/>
      <c r="GPD6" s="78"/>
      <c r="GPE6" s="78"/>
      <c r="GPF6" s="78"/>
      <c r="GPG6" s="78"/>
      <c r="GPH6" s="78"/>
      <c r="GPI6" s="78"/>
      <c r="GPJ6" s="78"/>
      <c r="GPK6" s="78"/>
      <c r="GPL6" s="78"/>
      <c r="GPM6" s="78"/>
      <c r="GPN6" s="78"/>
      <c r="GPO6" s="78"/>
      <c r="GPP6" s="78"/>
      <c r="GPQ6" s="78"/>
      <c r="GPR6" s="78"/>
      <c r="GPS6" s="78"/>
      <c r="GPT6" s="78"/>
      <c r="GPU6" s="78"/>
      <c r="GPV6" s="78"/>
      <c r="GPW6" s="78"/>
      <c r="GPX6" s="78"/>
      <c r="GPY6" s="78"/>
      <c r="GPZ6" s="78"/>
      <c r="GQA6" s="78"/>
      <c r="GQB6" s="78"/>
      <c r="GQC6" s="78"/>
      <c r="GQD6" s="78"/>
      <c r="GQE6" s="78"/>
      <c r="GQF6" s="78"/>
      <c r="GQG6" s="78"/>
      <c r="GQH6" s="78"/>
      <c r="GQI6" s="78"/>
      <c r="GQJ6" s="78"/>
      <c r="GQK6" s="78"/>
      <c r="GQL6" s="78"/>
      <c r="GQM6" s="78"/>
      <c r="GQN6" s="78"/>
      <c r="GQO6" s="78"/>
      <c r="GQP6" s="78"/>
      <c r="GQQ6" s="78"/>
      <c r="GQR6" s="78"/>
      <c r="GQS6" s="78"/>
      <c r="GQT6" s="78"/>
      <c r="GQU6" s="78"/>
      <c r="GQV6" s="78"/>
      <c r="GQW6" s="78"/>
      <c r="GQX6" s="78"/>
      <c r="GQY6" s="78"/>
      <c r="GQZ6" s="78"/>
      <c r="GRA6" s="78"/>
      <c r="GRB6" s="78"/>
      <c r="GRC6" s="78"/>
      <c r="GRD6" s="78"/>
      <c r="GRE6" s="78"/>
      <c r="GRF6" s="78"/>
      <c r="GRG6" s="78"/>
      <c r="GRH6" s="78"/>
      <c r="GRI6" s="78"/>
      <c r="GRJ6" s="78"/>
      <c r="GRK6" s="78"/>
      <c r="GRL6" s="78"/>
      <c r="GRM6" s="78"/>
      <c r="GRN6" s="78"/>
      <c r="GRO6" s="78"/>
      <c r="GRP6" s="78"/>
      <c r="GRQ6" s="78"/>
      <c r="GRR6" s="78"/>
      <c r="GRS6" s="78"/>
      <c r="GRT6" s="78"/>
      <c r="GRU6" s="78"/>
      <c r="GRV6" s="78"/>
      <c r="GRW6" s="78"/>
      <c r="GRX6" s="78"/>
      <c r="GRY6" s="78"/>
      <c r="GRZ6" s="78"/>
      <c r="GSA6" s="78"/>
      <c r="GSB6" s="78"/>
      <c r="GSC6" s="78"/>
      <c r="GSD6" s="78"/>
      <c r="GSE6" s="78"/>
      <c r="GSF6" s="78"/>
      <c r="GSG6" s="78"/>
      <c r="GSH6" s="78"/>
      <c r="GSI6" s="78"/>
      <c r="GSJ6" s="78"/>
      <c r="GSK6" s="78"/>
      <c r="GSL6" s="78"/>
      <c r="GSM6" s="78"/>
      <c r="GSN6" s="78"/>
      <c r="GSO6" s="78"/>
      <c r="GSP6" s="78"/>
      <c r="GSQ6" s="78"/>
      <c r="GSR6" s="78"/>
      <c r="GSS6" s="78"/>
      <c r="GST6" s="78"/>
      <c r="GSU6" s="78"/>
      <c r="GSV6" s="78"/>
      <c r="GSW6" s="78"/>
      <c r="GSX6" s="78"/>
      <c r="GSY6" s="78"/>
      <c r="GSZ6" s="78"/>
      <c r="GTA6" s="78"/>
      <c r="GTB6" s="78"/>
      <c r="GTC6" s="78"/>
      <c r="GTD6" s="78"/>
      <c r="GTE6" s="78"/>
      <c r="GTF6" s="78"/>
      <c r="GTG6" s="78"/>
      <c r="GTH6" s="78"/>
      <c r="GTI6" s="78"/>
      <c r="GTJ6" s="78"/>
      <c r="GTK6" s="78"/>
      <c r="GTL6" s="78"/>
      <c r="GTM6" s="78"/>
      <c r="GTN6" s="78"/>
      <c r="GTO6" s="78"/>
      <c r="GTP6" s="78"/>
      <c r="GTQ6" s="78"/>
      <c r="GTR6" s="78"/>
      <c r="GTS6" s="78"/>
      <c r="GTT6" s="78"/>
      <c r="GTU6" s="78"/>
      <c r="GTV6" s="78"/>
      <c r="GTW6" s="78"/>
      <c r="GTX6" s="78"/>
      <c r="GTY6" s="78"/>
      <c r="GTZ6" s="78"/>
      <c r="GUA6" s="78"/>
      <c r="GUB6" s="78"/>
      <c r="GUC6" s="78"/>
      <c r="GUD6" s="78"/>
      <c r="GUE6" s="78"/>
      <c r="GUF6" s="78"/>
      <c r="GUG6" s="78"/>
      <c r="GUH6" s="78"/>
      <c r="GUI6" s="78"/>
      <c r="GUJ6" s="78"/>
      <c r="GUK6" s="78"/>
      <c r="GUL6" s="78"/>
      <c r="GUM6" s="78"/>
      <c r="GUN6" s="78"/>
      <c r="GUO6" s="78"/>
      <c r="GUP6" s="78"/>
      <c r="GUQ6" s="78"/>
      <c r="GUR6" s="78"/>
      <c r="GUS6" s="78"/>
      <c r="GUT6" s="78"/>
      <c r="GUU6" s="78"/>
      <c r="GUV6" s="78"/>
      <c r="GUW6" s="78"/>
      <c r="GUX6" s="78"/>
      <c r="GUY6" s="78"/>
      <c r="GUZ6" s="78"/>
      <c r="GVA6" s="78"/>
      <c r="GVB6" s="78"/>
      <c r="GVC6" s="78"/>
      <c r="GVD6" s="78"/>
      <c r="GVE6" s="78"/>
      <c r="GVF6" s="78"/>
      <c r="GVG6" s="78"/>
      <c r="GVH6" s="78"/>
      <c r="GVI6" s="78"/>
      <c r="GVJ6" s="78"/>
      <c r="GVK6" s="78"/>
      <c r="GVL6" s="78"/>
      <c r="GVM6" s="78"/>
      <c r="GVN6" s="78"/>
      <c r="GVO6" s="78"/>
      <c r="GVP6" s="78"/>
      <c r="GVQ6" s="78"/>
      <c r="GVR6" s="78"/>
      <c r="GVS6" s="78"/>
      <c r="GVT6" s="78"/>
      <c r="GVU6" s="78"/>
      <c r="GVV6" s="78"/>
      <c r="GVW6" s="78"/>
      <c r="GVX6" s="78"/>
      <c r="GVY6" s="78"/>
      <c r="GVZ6" s="78"/>
      <c r="GWA6" s="78"/>
      <c r="GWB6" s="78"/>
      <c r="GWC6" s="78"/>
      <c r="GWD6" s="78"/>
      <c r="GWE6" s="78"/>
      <c r="GWF6" s="78"/>
      <c r="GWG6" s="78"/>
      <c r="GWH6" s="78"/>
      <c r="GWI6" s="78"/>
      <c r="GWJ6" s="78"/>
      <c r="GWK6" s="78"/>
      <c r="GWL6" s="78"/>
      <c r="GWM6" s="78"/>
      <c r="GWN6" s="78"/>
      <c r="GWO6" s="78"/>
      <c r="GWP6" s="78"/>
      <c r="GWQ6" s="78"/>
      <c r="GWR6" s="78"/>
      <c r="GWS6" s="78"/>
      <c r="GWT6" s="78"/>
      <c r="GWU6" s="78"/>
      <c r="GWV6" s="78"/>
      <c r="GWW6" s="78"/>
      <c r="GWX6" s="78"/>
      <c r="GWY6" s="78"/>
      <c r="GWZ6" s="78"/>
      <c r="GXA6" s="78"/>
      <c r="GXB6" s="78"/>
      <c r="GXC6" s="78"/>
      <c r="GXD6" s="78"/>
      <c r="GXE6" s="78"/>
      <c r="GXF6" s="78"/>
      <c r="GXG6" s="78"/>
      <c r="GXH6" s="78"/>
      <c r="GXI6" s="78"/>
      <c r="GXJ6" s="78"/>
      <c r="GXK6" s="78"/>
      <c r="GXL6" s="78"/>
      <c r="GXM6" s="78"/>
      <c r="GXN6" s="78"/>
      <c r="GXO6" s="78"/>
      <c r="GXP6" s="78"/>
      <c r="GXQ6" s="78"/>
      <c r="GXR6" s="78"/>
      <c r="GXS6" s="78"/>
      <c r="GXT6" s="78"/>
      <c r="GXU6" s="78"/>
      <c r="GXV6" s="78"/>
      <c r="GXW6" s="78"/>
      <c r="GXX6" s="78"/>
      <c r="GXY6" s="78"/>
      <c r="GXZ6" s="78"/>
      <c r="GYA6" s="78"/>
      <c r="GYB6" s="78"/>
      <c r="GYC6" s="78"/>
      <c r="GYD6" s="78"/>
      <c r="GYE6" s="78"/>
      <c r="GYF6" s="78"/>
      <c r="GYG6" s="78"/>
      <c r="GYH6" s="78"/>
      <c r="GYI6" s="78"/>
      <c r="GYJ6" s="78"/>
      <c r="GYK6" s="78"/>
      <c r="GYL6" s="78"/>
      <c r="GYM6" s="78"/>
      <c r="GYN6" s="78"/>
      <c r="GYO6" s="78"/>
      <c r="GYP6" s="78"/>
      <c r="GYQ6" s="78"/>
      <c r="GYR6" s="78"/>
      <c r="GYS6" s="78"/>
      <c r="GYT6" s="78"/>
      <c r="GYU6" s="78"/>
      <c r="GYV6" s="78"/>
      <c r="GYW6" s="78"/>
      <c r="GYX6" s="78"/>
      <c r="GYY6" s="78"/>
      <c r="GYZ6" s="78"/>
      <c r="GZA6" s="78"/>
      <c r="GZB6" s="78"/>
      <c r="GZC6" s="78"/>
      <c r="GZD6" s="78"/>
      <c r="GZE6" s="78"/>
      <c r="GZF6" s="78"/>
      <c r="GZG6" s="78"/>
      <c r="GZH6" s="78"/>
      <c r="GZI6" s="78"/>
      <c r="GZJ6" s="78"/>
      <c r="GZK6" s="78"/>
      <c r="GZL6" s="78"/>
      <c r="GZM6" s="78"/>
      <c r="GZN6" s="78"/>
      <c r="GZO6" s="78"/>
      <c r="GZP6" s="78"/>
      <c r="GZQ6" s="78"/>
      <c r="GZR6" s="78"/>
      <c r="GZS6" s="78"/>
      <c r="GZT6" s="78"/>
      <c r="GZU6" s="78"/>
      <c r="GZV6" s="78"/>
      <c r="GZW6" s="78"/>
      <c r="GZX6" s="78"/>
      <c r="GZY6" s="78"/>
      <c r="GZZ6" s="78"/>
      <c r="HAA6" s="78"/>
      <c r="HAB6" s="78"/>
      <c r="HAC6" s="78"/>
      <c r="HAD6" s="78"/>
      <c r="HAE6" s="78"/>
      <c r="HAF6" s="78"/>
      <c r="HAG6" s="78"/>
      <c r="HAH6" s="78"/>
      <c r="HAI6" s="78"/>
      <c r="HAJ6" s="78"/>
      <c r="HAK6" s="78"/>
      <c r="HAL6" s="78"/>
      <c r="HAM6" s="78"/>
      <c r="HAN6" s="78"/>
      <c r="HAO6" s="78"/>
      <c r="HAP6" s="78"/>
      <c r="HAQ6" s="78"/>
      <c r="HAR6" s="78"/>
      <c r="HAS6" s="78"/>
      <c r="HAT6" s="78"/>
      <c r="HAU6" s="78"/>
      <c r="HAV6" s="78"/>
      <c r="HAW6" s="78"/>
      <c r="HAX6" s="78"/>
      <c r="HAY6" s="78"/>
      <c r="HAZ6" s="78"/>
      <c r="HBA6" s="78"/>
      <c r="HBB6" s="78"/>
      <c r="HBC6" s="78"/>
      <c r="HBD6" s="78"/>
      <c r="HBE6" s="78"/>
      <c r="HBF6" s="78"/>
      <c r="HBG6" s="78"/>
      <c r="HBH6" s="78"/>
      <c r="HBI6" s="78"/>
      <c r="HBJ6" s="78"/>
      <c r="HBK6" s="78"/>
      <c r="HBL6" s="78"/>
      <c r="HBM6" s="78"/>
      <c r="HBN6" s="78"/>
      <c r="HBO6" s="78"/>
      <c r="HBP6" s="78"/>
      <c r="HBQ6" s="78"/>
      <c r="HBR6" s="78"/>
      <c r="HBS6" s="78"/>
      <c r="HBT6" s="78"/>
      <c r="HBU6" s="78"/>
      <c r="HBV6" s="78"/>
      <c r="HBW6" s="78"/>
      <c r="HBX6" s="78"/>
      <c r="HBY6" s="78"/>
      <c r="HBZ6" s="78"/>
      <c r="HCA6" s="78"/>
      <c r="HCB6" s="78"/>
      <c r="HCC6" s="78"/>
      <c r="HCD6" s="78"/>
      <c r="HCE6" s="78"/>
      <c r="HCF6" s="78"/>
      <c r="HCG6" s="78"/>
      <c r="HCH6" s="78"/>
      <c r="HCI6" s="78"/>
      <c r="HCJ6" s="78"/>
      <c r="HCK6" s="78"/>
      <c r="HCL6" s="78"/>
      <c r="HCM6" s="78"/>
      <c r="HCN6" s="78"/>
      <c r="HCO6" s="78"/>
      <c r="HCP6" s="78"/>
      <c r="HCQ6" s="78"/>
      <c r="HCR6" s="78"/>
      <c r="HCS6" s="78"/>
      <c r="HCT6" s="78"/>
      <c r="HCU6" s="78"/>
      <c r="HCV6" s="78"/>
      <c r="HCW6" s="78"/>
      <c r="HCX6" s="78"/>
      <c r="HCY6" s="78"/>
      <c r="HCZ6" s="78"/>
      <c r="HDA6" s="78"/>
      <c r="HDB6" s="78"/>
      <c r="HDC6" s="78"/>
      <c r="HDD6" s="78"/>
      <c r="HDE6" s="78"/>
      <c r="HDF6" s="78"/>
      <c r="HDG6" s="78"/>
      <c r="HDH6" s="78"/>
      <c r="HDI6" s="78"/>
      <c r="HDJ6" s="78"/>
      <c r="HDK6" s="78"/>
      <c r="HDL6" s="78"/>
      <c r="HDM6" s="78"/>
      <c r="HDN6" s="78"/>
      <c r="HDO6" s="78"/>
      <c r="HDP6" s="78"/>
      <c r="HDQ6" s="78"/>
      <c r="HDR6" s="78"/>
      <c r="HDS6" s="78"/>
      <c r="HDT6" s="78"/>
      <c r="HDU6" s="78"/>
      <c r="HDV6" s="78"/>
      <c r="HDW6" s="78"/>
      <c r="HDX6" s="78"/>
      <c r="HDY6" s="78"/>
      <c r="HDZ6" s="78"/>
      <c r="HEA6" s="78"/>
      <c r="HEB6" s="78"/>
      <c r="HEC6" s="78"/>
      <c r="HED6" s="78"/>
      <c r="HEE6" s="78"/>
      <c r="HEF6" s="78"/>
      <c r="HEG6" s="78"/>
      <c r="HEH6" s="78"/>
      <c r="HEI6" s="78"/>
      <c r="HEJ6" s="78"/>
      <c r="HEK6" s="78"/>
      <c r="HEL6" s="78"/>
      <c r="HEM6" s="78"/>
      <c r="HEN6" s="78"/>
      <c r="HEO6" s="78"/>
      <c r="HEP6" s="78"/>
      <c r="HEQ6" s="78"/>
      <c r="HER6" s="78"/>
      <c r="HES6" s="78"/>
      <c r="HET6" s="78"/>
      <c r="HEU6" s="78"/>
      <c r="HEV6" s="78"/>
      <c r="HEW6" s="78"/>
      <c r="HEX6" s="78"/>
      <c r="HEY6" s="78"/>
      <c r="HEZ6" s="78"/>
      <c r="HFA6" s="78"/>
      <c r="HFB6" s="78"/>
      <c r="HFC6" s="78"/>
      <c r="HFD6" s="78"/>
      <c r="HFE6" s="78"/>
      <c r="HFF6" s="78"/>
      <c r="HFG6" s="78"/>
      <c r="HFH6" s="78"/>
      <c r="HFI6" s="78"/>
      <c r="HFJ6" s="78"/>
      <c r="HFK6" s="78"/>
      <c r="HFL6" s="78"/>
      <c r="HFM6" s="78"/>
      <c r="HFN6" s="78"/>
      <c r="HFO6" s="78"/>
      <c r="HFP6" s="78"/>
      <c r="HFQ6" s="78"/>
      <c r="HFR6" s="78"/>
      <c r="HFS6" s="78"/>
      <c r="HFT6" s="78"/>
      <c r="HFU6" s="78"/>
      <c r="HFV6" s="78"/>
      <c r="HFW6" s="78"/>
      <c r="HFX6" s="78"/>
      <c r="HFY6" s="78"/>
      <c r="HFZ6" s="78"/>
      <c r="HGA6" s="78"/>
      <c r="HGB6" s="78"/>
      <c r="HGC6" s="78"/>
      <c r="HGD6" s="78"/>
      <c r="HGE6" s="78"/>
      <c r="HGF6" s="78"/>
      <c r="HGG6" s="78"/>
      <c r="HGH6" s="78"/>
      <c r="HGI6" s="78"/>
      <c r="HGJ6" s="78"/>
      <c r="HGK6" s="78"/>
      <c r="HGL6" s="78"/>
      <c r="HGM6" s="78"/>
      <c r="HGN6" s="78"/>
      <c r="HGO6" s="78"/>
      <c r="HGP6" s="78"/>
      <c r="HGQ6" s="78"/>
      <c r="HGR6" s="78"/>
      <c r="HGS6" s="78"/>
      <c r="HGT6" s="78"/>
      <c r="HGU6" s="78"/>
      <c r="HGV6" s="78"/>
      <c r="HGW6" s="78"/>
      <c r="HGX6" s="78"/>
      <c r="HGY6" s="78"/>
      <c r="HGZ6" s="78"/>
      <c r="HHA6" s="78"/>
      <c r="HHB6" s="78"/>
      <c r="HHC6" s="78"/>
      <c r="HHD6" s="78"/>
      <c r="HHE6" s="78"/>
      <c r="HHF6" s="78"/>
      <c r="HHG6" s="78"/>
      <c r="HHH6" s="78"/>
      <c r="HHI6" s="78"/>
      <c r="HHJ6" s="78"/>
      <c r="HHK6" s="78"/>
      <c r="HHL6" s="78"/>
      <c r="HHM6" s="78"/>
      <c r="HHN6" s="78"/>
      <c r="HHO6" s="78"/>
      <c r="HHP6" s="78"/>
      <c r="HHQ6" s="78"/>
      <c r="HHR6" s="78"/>
      <c r="HHS6" s="78"/>
      <c r="HHT6" s="78"/>
      <c r="HHU6" s="78"/>
      <c r="HHV6" s="78"/>
      <c r="HHW6" s="78"/>
      <c r="HHX6" s="78"/>
      <c r="HHY6" s="78"/>
      <c r="HHZ6" s="78"/>
      <c r="HIA6" s="78"/>
      <c r="HIB6" s="78"/>
      <c r="HIC6" s="78"/>
      <c r="HID6" s="78"/>
      <c r="HIE6" s="78"/>
      <c r="HIF6" s="78"/>
      <c r="HIG6" s="78"/>
      <c r="HIH6" s="78"/>
      <c r="HII6" s="78"/>
      <c r="HIJ6" s="78"/>
      <c r="HIK6" s="78"/>
      <c r="HIL6" s="78"/>
      <c r="HIM6" s="78"/>
      <c r="HIN6" s="78"/>
      <c r="HIO6" s="78"/>
      <c r="HIP6" s="78"/>
      <c r="HIQ6" s="78"/>
      <c r="HIR6" s="78"/>
      <c r="HIS6" s="78"/>
      <c r="HIT6" s="78"/>
      <c r="HIU6" s="78"/>
      <c r="HIV6" s="78"/>
      <c r="HIW6" s="78"/>
      <c r="HIX6" s="78"/>
      <c r="HIY6" s="78"/>
      <c r="HIZ6" s="78"/>
      <c r="HJA6" s="78"/>
      <c r="HJB6" s="78"/>
      <c r="HJC6" s="78"/>
      <c r="HJD6" s="78"/>
      <c r="HJE6" s="78"/>
      <c r="HJF6" s="78"/>
      <c r="HJG6" s="78"/>
      <c r="HJH6" s="78"/>
      <c r="HJI6" s="78"/>
      <c r="HJJ6" s="78"/>
      <c r="HJK6" s="78"/>
      <c r="HJL6" s="78"/>
      <c r="HJM6" s="78"/>
      <c r="HJN6" s="78"/>
      <c r="HJO6" s="78"/>
      <c r="HJP6" s="78"/>
      <c r="HJQ6" s="78"/>
      <c r="HJR6" s="78"/>
      <c r="HJS6" s="78"/>
      <c r="HJT6" s="78"/>
      <c r="HJU6" s="78"/>
      <c r="HJV6" s="78"/>
      <c r="HJW6" s="78"/>
      <c r="HJX6" s="78"/>
      <c r="HJY6" s="78"/>
      <c r="HJZ6" s="78"/>
      <c r="HKA6" s="78"/>
      <c r="HKB6" s="78"/>
      <c r="HKC6" s="78"/>
      <c r="HKD6" s="78"/>
      <c r="HKE6" s="78"/>
      <c r="HKF6" s="78"/>
      <c r="HKG6" s="78"/>
      <c r="HKH6" s="78"/>
      <c r="HKI6" s="78"/>
      <c r="HKJ6" s="78"/>
      <c r="HKK6" s="78"/>
      <c r="HKL6" s="78"/>
      <c r="HKM6" s="78"/>
      <c r="HKN6" s="78"/>
      <c r="HKO6" s="78"/>
      <c r="HKP6" s="78"/>
      <c r="HKQ6" s="78"/>
      <c r="HKR6" s="78"/>
      <c r="HKS6" s="78"/>
      <c r="HKT6" s="78"/>
      <c r="HKU6" s="78"/>
      <c r="HKV6" s="78"/>
      <c r="HKW6" s="78"/>
      <c r="HKX6" s="78"/>
      <c r="HKY6" s="78"/>
      <c r="HKZ6" s="78"/>
      <c r="HLA6" s="78"/>
      <c r="HLB6" s="78"/>
      <c r="HLC6" s="78"/>
      <c r="HLD6" s="78"/>
      <c r="HLE6" s="78"/>
      <c r="HLF6" s="78"/>
      <c r="HLG6" s="78"/>
      <c r="HLH6" s="78"/>
      <c r="HLI6" s="78"/>
      <c r="HLJ6" s="78"/>
      <c r="HLK6" s="78"/>
      <c r="HLL6" s="78"/>
      <c r="HLM6" s="78"/>
      <c r="HLN6" s="78"/>
      <c r="HLO6" s="78"/>
      <c r="HLP6" s="78"/>
      <c r="HLQ6" s="78"/>
      <c r="HLR6" s="78"/>
      <c r="HLS6" s="78"/>
      <c r="HLT6" s="78"/>
      <c r="HLU6" s="78"/>
      <c r="HLV6" s="78"/>
      <c r="HLW6" s="78"/>
      <c r="HLX6" s="78"/>
      <c r="HLY6" s="78"/>
      <c r="HLZ6" s="78"/>
      <c r="HMA6" s="78"/>
      <c r="HMB6" s="78"/>
      <c r="HMC6" s="78"/>
      <c r="HMD6" s="78"/>
      <c r="HME6" s="78"/>
      <c r="HMF6" s="78"/>
      <c r="HMG6" s="78"/>
      <c r="HMH6" s="78"/>
      <c r="HMI6" s="78"/>
      <c r="HMJ6" s="78"/>
      <c r="HMK6" s="78"/>
      <c r="HML6" s="78"/>
      <c r="HMM6" s="78"/>
      <c r="HMN6" s="78"/>
      <c r="HMO6" s="78"/>
      <c r="HMP6" s="78"/>
      <c r="HMQ6" s="78"/>
      <c r="HMR6" s="78"/>
      <c r="HMS6" s="78"/>
      <c r="HMT6" s="78"/>
      <c r="HMU6" s="78"/>
      <c r="HMV6" s="78"/>
      <c r="HMW6" s="78"/>
      <c r="HMX6" s="78"/>
      <c r="HMY6" s="78"/>
      <c r="HMZ6" s="78"/>
      <c r="HNA6" s="78"/>
      <c r="HNB6" s="78"/>
      <c r="HNC6" s="78"/>
      <c r="HND6" s="78"/>
      <c r="HNE6" s="78"/>
      <c r="HNF6" s="78"/>
      <c r="HNG6" s="78"/>
      <c r="HNH6" s="78"/>
      <c r="HNI6" s="78"/>
      <c r="HNJ6" s="78"/>
      <c r="HNK6" s="78"/>
      <c r="HNL6" s="78"/>
      <c r="HNM6" s="78"/>
      <c r="HNN6" s="78"/>
      <c r="HNO6" s="78"/>
      <c r="HNP6" s="78"/>
      <c r="HNQ6" s="78"/>
      <c r="HNR6" s="78"/>
      <c r="HNS6" s="78"/>
      <c r="HNT6" s="78"/>
      <c r="HNU6" s="78"/>
      <c r="HNV6" s="78"/>
      <c r="HNW6" s="78"/>
      <c r="HNX6" s="78"/>
      <c r="HNY6" s="78"/>
      <c r="HNZ6" s="78"/>
      <c r="HOA6" s="78"/>
      <c r="HOB6" s="78"/>
      <c r="HOC6" s="78"/>
      <c r="HOD6" s="78"/>
      <c r="HOE6" s="78"/>
      <c r="HOF6" s="78"/>
      <c r="HOG6" s="78"/>
      <c r="HOH6" s="78"/>
      <c r="HOI6" s="78"/>
      <c r="HOJ6" s="78"/>
      <c r="HOK6" s="78"/>
      <c r="HOL6" s="78"/>
      <c r="HOM6" s="78"/>
      <c r="HON6" s="78"/>
      <c r="HOO6" s="78"/>
      <c r="HOP6" s="78"/>
      <c r="HOQ6" s="78"/>
      <c r="HOR6" s="78"/>
      <c r="HOS6" s="78"/>
      <c r="HOT6" s="78"/>
      <c r="HOU6" s="78"/>
      <c r="HOV6" s="78"/>
      <c r="HOW6" s="78"/>
      <c r="HOX6" s="78"/>
      <c r="HOY6" s="78"/>
      <c r="HOZ6" s="78"/>
      <c r="HPA6" s="78"/>
      <c r="HPB6" s="78"/>
      <c r="HPC6" s="78"/>
      <c r="HPD6" s="78"/>
      <c r="HPE6" s="78"/>
      <c r="HPF6" s="78"/>
      <c r="HPG6" s="78"/>
      <c r="HPH6" s="78"/>
      <c r="HPI6" s="78"/>
      <c r="HPJ6" s="78"/>
      <c r="HPK6" s="78"/>
      <c r="HPL6" s="78"/>
      <c r="HPM6" s="78"/>
      <c r="HPN6" s="78"/>
      <c r="HPO6" s="78"/>
      <c r="HPP6" s="78"/>
      <c r="HPQ6" s="78"/>
      <c r="HPR6" s="78"/>
      <c r="HPS6" s="78"/>
      <c r="HPT6" s="78"/>
      <c r="HPU6" s="78"/>
      <c r="HPV6" s="78"/>
      <c r="HPW6" s="78"/>
      <c r="HPX6" s="78"/>
      <c r="HPY6" s="78"/>
      <c r="HPZ6" s="78"/>
      <c r="HQA6" s="78"/>
      <c r="HQB6" s="78"/>
      <c r="HQC6" s="78"/>
      <c r="HQD6" s="78"/>
      <c r="HQE6" s="78"/>
      <c r="HQF6" s="78"/>
      <c r="HQG6" s="78"/>
      <c r="HQH6" s="78"/>
      <c r="HQI6" s="78"/>
      <c r="HQJ6" s="78"/>
      <c r="HQK6" s="78"/>
      <c r="HQL6" s="78"/>
      <c r="HQM6" s="78"/>
      <c r="HQN6" s="78"/>
      <c r="HQO6" s="78"/>
      <c r="HQP6" s="78"/>
      <c r="HQQ6" s="78"/>
      <c r="HQR6" s="78"/>
      <c r="HQS6" s="78"/>
      <c r="HQT6" s="78"/>
      <c r="HQU6" s="78"/>
      <c r="HQV6" s="78"/>
      <c r="HQW6" s="78"/>
      <c r="HQX6" s="78"/>
      <c r="HQY6" s="78"/>
      <c r="HQZ6" s="78"/>
      <c r="HRA6" s="78"/>
      <c r="HRB6" s="78"/>
      <c r="HRC6" s="78"/>
      <c r="HRD6" s="78"/>
      <c r="HRE6" s="78"/>
      <c r="HRF6" s="78"/>
      <c r="HRG6" s="78"/>
      <c r="HRH6" s="78"/>
      <c r="HRI6" s="78"/>
      <c r="HRJ6" s="78"/>
      <c r="HRK6" s="78"/>
      <c r="HRL6" s="78"/>
      <c r="HRM6" s="78"/>
      <c r="HRN6" s="78"/>
      <c r="HRO6" s="78"/>
      <c r="HRP6" s="78"/>
      <c r="HRQ6" s="78"/>
      <c r="HRR6" s="78"/>
      <c r="HRS6" s="78"/>
      <c r="HRT6" s="78"/>
      <c r="HRU6" s="78"/>
      <c r="HRV6" s="78"/>
      <c r="HRW6" s="78"/>
      <c r="HRX6" s="78"/>
      <c r="HRY6" s="78"/>
      <c r="HRZ6" s="78"/>
      <c r="HSA6" s="78"/>
      <c r="HSB6" s="78"/>
      <c r="HSC6" s="78"/>
      <c r="HSD6" s="78"/>
      <c r="HSE6" s="78"/>
      <c r="HSF6" s="78"/>
      <c r="HSG6" s="78"/>
      <c r="HSH6" s="78"/>
      <c r="HSI6" s="78"/>
      <c r="HSJ6" s="78"/>
      <c r="HSK6" s="78"/>
      <c r="HSL6" s="78"/>
      <c r="HSM6" s="78"/>
      <c r="HSN6" s="78"/>
      <c r="HSO6" s="78"/>
      <c r="HSP6" s="78"/>
      <c r="HSQ6" s="78"/>
      <c r="HSR6" s="78"/>
      <c r="HSS6" s="78"/>
      <c r="HST6" s="78"/>
      <c r="HSU6" s="78"/>
      <c r="HSV6" s="78"/>
      <c r="HSW6" s="78"/>
      <c r="HSX6" s="78"/>
      <c r="HSY6" s="78"/>
      <c r="HSZ6" s="78"/>
      <c r="HTA6" s="78"/>
      <c r="HTB6" s="78"/>
      <c r="HTC6" s="78"/>
      <c r="HTD6" s="78"/>
      <c r="HTE6" s="78"/>
      <c r="HTF6" s="78"/>
      <c r="HTG6" s="78"/>
      <c r="HTH6" s="78"/>
      <c r="HTI6" s="78"/>
      <c r="HTJ6" s="78"/>
      <c r="HTK6" s="78"/>
      <c r="HTL6" s="78"/>
      <c r="HTM6" s="78"/>
      <c r="HTN6" s="78"/>
      <c r="HTO6" s="78"/>
      <c r="HTP6" s="78"/>
      <c r="HTQ6" s="78"/>
      <c r="HTR6" s="78"/>
      <c r="HTS6" s="78"/>
      <c r="HTT6" s="78"/>
      <c r="HTU6" s="78"/>
      <c r="HTV6" s="78"/>
      <c r="HTW6" s="78"/>
      <c r="HTX6" s="78"/>
      <c r="HTY6" s="78"/>
      <c r="HTZ6" s="78"/>
      <c r="HUA6" s="78"/>
      <c r="HUB6" s="78"/>
      <c r="HUC6" s="78"/>
      <c r="HUD6" s="78"/>
      <c r="HUE6" s="78"/>
      <c r="HUF6" s="78"/>
      <c r="HUG6" s="78"/>
      <c r="HUH6" s="78"/>
      <c r="HUI6" s="78"/>
      <c r="HUJ6" s="78"/>
      <c r="HUK6" s="78"/>
      <c r="HUL6" s="78"/>
      <c r="HUM6" s="78"/>
      <c r="HUN6" s="78"/>
      <c r="HUO6" s="78"/>
      <c r="HUP6" s="78"/>
      <c r="HUQ6" s="78"/>
      <c r="HUR6" s="78"/>
      <c r="HUS6" s="78"/>
      <c r="HUT6" s="78"/>
      <c r="HUU6" s="78"/>
      <c r="HUV6" s="78"/>
      <c r="HUW6" s="78"/>
      <c r="HUX6" s="78"/>
      <c r="HUY6" s="78"/>
      <c r="HUZ6" s="78"/>
      <c r="HVA6" s="78"/>
      <c r="HVB6" s="78"/>
      <c r="HVC6" s="78"/>
      <c r="HVD6" s="78"/>
      <c r="HVE6" s="78"/>
      <c r="HVF6" s="78"/>
      <c r="HVG6" s="78"/>
      <c r="HVH6" s="78"/>
      <c r="HVI6" s="78"/>
      <c r="HVJ6" s="78"/>
      <c r="HVK6" s="78"/>
      <c r="HVL6" s="78"/>
      <c r="HVM6" s="78"/>
      <c r="HVN6" s="78"/>
      <c r="HVO6" s="78"/>
      <c r="HVP6" s="78"/>
      <c r="HVQ6" s="78"/>
      <c r="HVR6" s="78"/>
      <c r="HVS6" s="78"/>
      <c r="HVT6" s="78"/>
      <c r="HVU6" s="78"/>
      <c r="HVV6" s="78"/>
      <c r="HVW6" s="78"/>
      <c r="HVX6" s="78"/>
      <c r="HVY6" s="78"/>
      <c r="HVZ6" s="78"/>
      <c r="HWA6" s="78"/>
      <c r="HWB6" s="78"/>
      <c r="HWC6" s="78"/>
      <c r="HWD6" s="78"/>
      <c r="HWE6" s="78"/>
      <c r="HWF6" s="78"/>
      <c r="HWG6" s="78"/>
      <c r="HWH6" s="78"/>
      <c r="HWI6" s="78"/>
      <c r="HWJ6" s="78"/>
      <c r="HWK6" s="78"/>
      <c r="HWL6" s="78"/>
      <c r="HWM6" s="78"/>
      <c r="HWN6" s="78"/>
      <c r="HWO6" s="78"/>
      <c r="HWP6" s="78"/>
      <c r="HWQ6" s="78"/>
      <c r="HWR6" s="78"/>
      <c r="HWS6" s="78"/>
      <c r="HWT6" s="78"/>
      <c r="HWU6" s="78"/>
      <c r="HWV6" s="78"/>
      <c r="HWW6" s="78"/>
      <c r="HWX6" s="78"/>
      <c r="HWY6" s="78"/>
      <c r="HWZ6" s="78"/>
      <c r="HXA6" s="78"/>
      <c r="HXB6" s="78"/>
      <c r="HXC6" s="78"/>
      <c r="HXD6" s="78"/>
      <c r="HXE6" s="78"/>
      <c r="HXF6" s="78"/>
      <c r="HXG6" s="78"/>
      <c r="HXH6" s="78"/>
      <c r="HXI6" s="78"/>
      <c r="HXJ6" s="78"/>
      <c r="HXK6" s="78"/>
      <c r="HXL6" s="78"/>
      <c r="HXM6" s="78"/>
      <c r="HXN6" s="78"/>
      <c r="HXO6" s="78"/>
      <c r="HXP6" s="78"/>
      <c r="HXQ6" s="78"/>
      <c r="HXR6" s="78"/>
      <c r="HXS6" s="78"/>
      <c r="HXT6" s="78"/>
      <c r="HXU6" s="78"/>
      <c r="HXV6" s="78"/>
      <c r="HXW6" s="78"/>
      <c r="HXX6" s="78"/>
      <c r="HXY6" s="78"/>
      <c r="HXZ6" s="78"/>
      <c r="HYA6" s="78"/>
      <c r="HYB6" s="78"/>
      <c r="HYC6" s="78"/>
      <c r="HYD6" s="78"/>
      <c r="HYE6" s="78"/>
      <c r="HYF6" s="78"/>
      <c r="HYG6" s="78"/>
      <c r="HYH6" s="78"/>
      <c r="HYI6" s="78"/>
      <c r="HYJ6" s="78"/>
      <c r="HYK6" s="78"/>
      <c r="HYL6" s="78"/>
      <c r="HYM6" s="78"/>
      <c r="HYN6" s="78"/>
      <c r="HYO6" s="78"/>
      <c r="HYP6" s="78"/>
      <c r="HYQ6" s="78"/>
      <c r="HYR6" s="78"/>
      <c r="HYS6" s="78"/>
      <c r="HYT6" s="78"/>
      <c r="HYU6" s="78"/>
      <c r="HYV6" s="78"/>
      <c r="HYW6" s="78"/>
      <c r="HYX6" s="78"/>
      <c r="HYY6" s="78"/>
      <c r="HYZ6" s="78"/>
      <c r="HZA6" s="78"/>
      <c r="HZB6" s="78"/>
      <c r="HZC6" s="78"/>
      <c r="HZD6" s="78"/>
      <c r="HZE6" s="78"/>
      <c r="HZF6" s="78"/>
      <c r="HZG6" s="78"/>
      <c r="HZH6" s="78"/>
      <c r="HZI6" s="78"/>
      <c r="HZJ6" s="78"/>
      <c r="HZK6" s="78"/>
      <c r="HZL6" s="78"/>
      <c r="HZM6" s="78"/>
      <c r="HZN6" s="78"/>
      <c r="HZO6" s="78"/>
      <c r="HZP6" s="78"/>
      <c r="HZQ6" s="78"/>
      <c r="HZR6" s="78"/>
      <c r="HZS6" s="78"/>
      <c r="HZT6" s="78"/>
      <c r="HZU6" s="78"/>
      <c r="HZV6" s="78"/>
      <c r="HZW6" s="78"/>
      <c r="HZX6" s="78"/>
      <c r="HZY6" s="78"/>
      <c r="HZZ6" s="78"/>
      <c r="IAA6" s="78"/>
      <c r="IAB6" s="78"/>
      <c r="IAC6" s="78"/>
      <c r="IAD6" s="78"/>
      <c r="IAE6" s="78"/>
      <c r="IAF6" s="78"/>
      <c r="IAG6" s="78"/>
      <c r="IAH6" s="78"/>
      <c r="IAI6" s="78"/>
      <c r="IAJ6" s="78"/>
      <c r="IAK6" s="78"/>
      <c r="IAL6" s="78"/>
      <c r="IAM6" s="78"/>
      <c r="IAN6" s="78"/>
      <c r="IAO6" s="78"/>
      <c r="IAP6" s="78"/>
      <c r="IAQ6" s="78"/>
      <c r="IAR6" s="78"/>
      <c r="IAS6" s="78"/>
      <c r="IAT6" s="78"/>
      <c r="IAU6" s="78"/>
      <c r="IAV6" s="78"/>
      <c r="IAW6" s="78"/>
      <c r="IAX6" s="78"/>
      <c r="IAY6" s="78"/>
      <c r="IAZ6" s="78"/>
      <c r="IBA6" s="78"/>
      <c r="IBB6" s="78"/>
      <c r="IBC6" s="78"/>
      <c r="IBD6" s="78"/>
      <c r="IBE6" s="78"/>
      <c r="IBF6" s="78"/>
      <c r="IBG6" s="78"/>
      <c r="IBH6" s="78"/>
      <c r="IBI6" s="78"/>
      <c r="IBJ6" s="78"/>
      <c r="IBK6" s="78"/>
      <c r="IBL6" s="78"/>
      <c r="IBM6" s="78"/>
      <c r="IBN6" s="78"/>
      <c r="IBO6" s="78"/>
      <c r="IBP6" s="78"/>
      <c r="IBQ6" s="78"/>
      <c r="IBR6" s="78"/>
      <c r="IBS6" s="78"/>
      <c r="IBT6" s="78"/>
      <c r="IBU6" s="78"/>
      <c r="IBV6" s="78"/>
      <c r="IBW6" s="78"/>
      <c r="IBX6" s="78"/>
      <c r="IBY6" s="78"/>
      <c r="IBZ6" s="78"/>
      <c r="ICA6" s="78"/>
      <c r="ICB6" s="78"/>
      <c r="ICC6" s="78"/>
      <c r="ICD6" s="78"/>
      <c r="ICE6" s="78"/>
      <c r="ICF6" s="78"/>
      <c r="ICG6" s="78"/>
      <c r="ICH6" s="78"/>
      <c r="ICI6" s="78"/>
      <c r="ICJ6" s="78"/>
      <c r="ICK6" s="78"/>
      <c r="ICL6" s="78"/>
      <c r="ICM6" s="78"/>
      <c r="ICN6" s="78"/>
      <c r="ICO6" s="78"/>
      <c r="ICP6" s="78"/>
      <c r="ICQ6" s="78"/>
      <c r="ICR6" s="78"/>
      <c r="ICS6" s="78"/>
      <c r="ICT6" s="78"/>
      <c r="ICU6" s="78"/>
      <c r="ICV6" s="78"/>
      <c r="ICW6" s="78"/>
      <c r="ICX6" s="78"/>
      <c r="ICY6" s="78"/>
      <c r="ICZ6" s="78"/>
      <c r="IDA6" s="78"/>
      <c r="IDB6" s="78"/>
      <c r="IDC6" s="78"/>
      <c r="IDD6" s="78"/>
      <c r="IDE6" s="78"/>
      <c r="IDF6" s="78"/>
      <c r="IDG6" s="78"/>
      <c r="IDH6" s="78"/>
      <c r="IDI6" s="78"/>
      <c r="IDJ6" s="78"/>
      <c r="IDK6" s="78"/>
      <c r="IDL6" s="78"/>
      <c r="IDM6" s="78"/>
      <c r="IDN6" s="78"/>
      <c r="IDO6" s="78"/>
      <c r="IDP6" s="78"/>
      <c r="IDQ6" s="78"/>
      <c r="IDR6" s="78"/>
      <c r="IDS6" s="78"/>
      <c r="IDT6" s="78"/>
      <c r="IDU6" s="78"/>
      <c r="IDV6" s="78"/>
      <c r="IDW6" s="78"/>
      <c r="IDX6" s="78"/>
      <c r="IDY6" s="78"/>
      <c r="IDZ6" s="78"/>
      <c r="IEA6" s="78"/>
      <c r="IEB6" s="78"/>
      <c r="IEC6" s="78"/>
      <c r="IED6" s="78"/>
      <c r="IEE6" s="78"/>
      <c r="IEF6" s="78"/>
      <c r="IEG6" s="78"/>
      <c r="IEH6" s="78"/>
      <c r="IEI6" s="78"/>
      <c r="IEJ6" s="78"/>
      <c r="IEK6" s="78"/>
      <c r="IEL6" s="78"/>
      <c r="IEM6" s="78"/>
      <c r="IEN6" s="78"/>
      <c r="IEO6" s="78"/>
      <c r="IEP6" s="78"/>
      <c r="IEQ6" s="78"/>
      <c r="IER6" s="78"/>
      <c r="IES6" s="78"/>
      <c r="IET6" s="78"/>
      <c r="IEU6" s="78"/>
      <c r="IEV6" s="78"/>
      <c r="IEW6" s="78"/>
      <c r="IEX6" s="78"/>
      <c r="IEY6" s="78"/>
      <c r="IEZ6" s="78"/>
      <c r="IFA6" s="78"/>
      <c r="IFB6" s="78"/>
      <c r="IFC6" s="78"/>
      <c r="IFD6" s="78"/>
      <c r="IFE6" s="78"/>
      <c r="IFF6" s="78"/>
      <c r="IFG6" s="78"/>
      <c r="IFH6" s="78"/>
      <c r="IFI6" s="78"/>
      <c r="IFJ6" s="78"/>
      <c r="IFK6" s="78"/>
      <c r="IFL6" s="78"/>
      <c r="IFM6" s="78"/>
      <c r="IFN6" s="78"/>
      <c r="IFO6" s="78"/>
      <c r="IFP6" s="78"/>
      <c r="IFQ6" s="78"/>
      <c r="IFR6" s="78"/>
      <c r="IFS6" s="78"/>
      <c r="IFT6" s="78"/>
      <c r="IFU6" s="78"/>
      <c r="IFV6" s="78"/>
      <c r="IFW6" s="78"/>
      <c r="IFX6" s="78"/>
      <c r="IFY6" s="78"/>
      <c r="IFZ6" s="78"/>
      <c r="IGA6" s="78"/>
      <c r="IGB6" s="78"/>
      <c r="IGC6" s="78"/>
      <c r="IGD6" s="78"/>
      <c r="IGE6" s="78"/>
      <c r="IGF6" s="78"/>
      <c r="IGG6" s="78"/>
      <c r="IGH6" s="78"/>
      <c r="IGI6" s="78"/>
      <c r="IGJ6" s="78"/>
      <c r="IGK6" s="78"/>
      <c r="IGL6" s="78"/>
      <c r="IGM6" s="78"/>
      <c r="IGN6" s="78"/>
      <c r="IGO6" s="78"/>
      <c r="IGP6" s="78"/>
      <c r="IGQ6" s="78"/>
      <c r="IGR6" s="78"/>
      <c r="IGS6" s="78"/>
      <c r="IGT6" s="78"/>
      <c r="IGU6" s="78"/>
      <c r="IGV6" s="78"/>
      <c r="IGW6" s="78"/>
      <c r="IGX6" s="78"/>
      <c r="IGY6" s="78"/>
      <c r="IGZ6" s="78"/>
      <c r="IHA6" s="78"/>
      <c r="IHB6" s="78"/>
      <c r="IHC6" s="78"/>
      <c r="IHD6" s="78"/>
      <c r="IHE6" s="78"/>
      <c r="IHF6" s="78"/>
      <c r="IHG6" s="78"/>
      <c r="IHH6" s="78"/>
      <c r="IHI6" s="78"/>
      <c r="IHJ6" s="78"/>
      <c r="IHK6" s="78"/>
      <c r="IHL6" s="78"/>
      <c r="IHM6" s="78"/>
      <c r="IHN6" s="78"/>
      <c r="IHO6" s="78"/>
      <c r="IHP6" s="78"/>
      <c r="IHQ6" s="78"/>
      <c r="IHR6" s="78"/>
      <c r="IHS6" s="78"/>
      <c r="IHT6" s="78"/>
      <c r="IHU6" s="78"/>
      <c r="IHV6" s="78"/>
      <c r="IHW6" s="78"/>
      <c r="IHX6" s="78"/>
      <c r="IHY6" s="78"/>
      <c r="IHZ6" s="78"/>
      <c r="IIA6" s="78"/>
      <c r="IIB6" s="78"/>
      <c r="IIC6" s="78"/>
      <c r="IID6" s="78"/>
      <c r="IIE6" s="78"/>
      <c r="IIF6" s="78"/>
      <c r="IIG6" s="78"/>
      <c r="IIH6" s="78"/>
      <c r="III6" s="78"/>
      <c r="IIJ6" s="78"/>
      <c r="IIK6" s="78"/>
      <c r="IIL6" s="78"/>
      <c r="IIM6" s="78"/>
      <c r="IIN6" s="78"/>
      <c r="IIO6" s="78"/>
      <c r="IIP6" s="78"/>
      <c r="IIQ6" s="78"/>
      <c r="IIR6" s="78"/>
      <c r="IIS6" s="78"/>
      <c r="IIT6" s="78"/>
      <c r="IIU6" s="78"/>
      <c r="IIV6" s="78"/>
      <c r="IIW6" s="78"/>
      <c r="IIX6" s="78"/>
      <c r="IIY6" s="78"/>
      <c r="IIZ6" s="78"/>
      <c r="IJA6" s="78"/>
      <c r="IJB6" s="78"/>
      <c r="IJC6" s="78"/>
      <c r="IJD6" s="78"/>
      <c r="IJE6" s="78"/>
      <c r="IJF6" s="78"/>
      <c r="IJG6" s="78"/>
      <c r="IJH6" s="78"/>
      <c r="IJI6" s="78"/>
      <c r="IJJ6" s="78"/>
      <c r="IJK6" s="78"/>
      <c r="IJL6" s="78"/>
      <c r="IJM6" s="78"/>
      <c r="IJN6" s="78"/>
      <c r="IJO6" s="78"/>
      <c r="IJP6" s="78"/>
      <c r="IJQ6" s="78"/>
      <c r="IJR6" s="78"/>
      <c r="IJS6" s="78"/>
      <c r="IJT6" s="78"/>
      <c r="IJU6" s="78"/>
      <c r="IJV6" s="78"/>
      <c r="IJW6" s="78"/>
      <c r="IJX6" s="78"/>
      <c r="IJY6" s="78"/>
      <c r="IJZ6" s="78"/>
      <c r="IKA6" s="78"/>
      <c r="IKB6" s="78"/>
      <c r="IKC6" s="78"/>
      <c r="IKD6" s="78"/>
      <c r="IKE6" s="78"/>
      <c r="IKF6" s="78"/>
      <c r="IKG6" s="78"/>
      <c r="IKH6" s="78"/>
      <c r="IKI6" s="78"/>
      <c r="IKJ6" s="78"/>
      <c r="IKK6" s="78"/>
      <c r="IKL6" s="78"/>
      <c r="IKM6" s="78"/>
      <c r="IKN6" s="78"/>
      <c r="IKO6" s="78"/>
      <c r="IKP6" s="78"/>
      <c r="IKQ6" s="78"/>
      <c r="IKR6" s="78"/>
      <c r="IKS6" s="78"/>
      <c r="IKT6" s="78"/>
      <c r="IKU6" s="78"/>
      <c r="IKV6" s="78"/>
      <c r="IKW6" s="78"/>
      <c r="IKX6" s="78"/>
      <c r="IKY6" s="78"/>
      <c r="IKZ6" s="78"/>
      <c r="ILA6" s="78"/>
      <c r="ILB6" s="78"/>
      <c r="ILC6" s="78"/>
      <c r="ILD6" s="78"/>
      <c r="ILE6" s="78"/>
      <c r="ILF6" s="78"/>
      <c r="ILG6" s="78"/>
      <c r="ILH6" s="78"/>
      <c r="ILI6" s="78"/>
      <c r="ILJ6" s="78"/>
      <c r="ILK6" s="78"/>
      <c r="ILL6" s="78"/>
      <c r="ILM6" s="78"/>
      <c r="ILN6" s="78"/>
      <c r="ILO6" s="78"/>
      <c r="ILP6" s="78"/>
      <c r="ILQ6" s="78"/>
      <c r="ILR6" s="78"/>
      <c r="ILS6" s="78"/>
      <c r="ILT6" s="78"/>
      <c r="ILU6" s="78"/>
      <c r="ILV6" s="78"/>
      <c r="ILW6" s="78"/>
      <c r="ILX6" s="78"/>
      <c r="ILY6" s="78"/>
      <c r="ILZ6" s="78"/>
      <c r="IMA6" s="78"/>
      <c r="IMB6" s="78"/>
      <c r="IMC6" s="78"/>
      <c r="IMD6" s="78"/>
      <c r="IME6" s="78"/>
      <c r="IMF6" s="78"/>
      <c r="IMG6" s="78"/>
      <c r="IMH6" s="78"/>
      <c r="IMI6" s="78"/>
      <c r="IMJ6" s="78"/>
      <c r="IMK6" s="78"/>
      <c r="IML6" s="78"/>
      <c r="IMM6" s="78"/>
      <c r="IMN6" s="78"/>
      <c r="IMO6" s="78"/>
      <c r="IMP6" s="78"/>
      <c r="IMQ6" s="78"/>
      <c r="IMR6" s="78"/>
      <c r="IMS6" s="78"/>
      <c r="IMT6" s="78"/>
      <c r="IMU6" s="78"/>
      <c r="IMV6" s="78"/>
      <c r="IMW6" s="78"/>
      <c r="IMX6" s="78"/>
      <c r="IMY6" s="78"/>
      <c r="IMZ6" s="78"/>
      <c r="INA6" s="78"/>
      <c r="INB6" s="78"/>
      <c r="INC6" s="78"/>
      <c r="IND6" s="78"/>
      <c r="INE6" s="78"/>
      <c r="INF6" s="78"/>
      <c r="ING6" s="78"/>
      <c r="INH6" s="78"/>
      <c r="INI6" s="78"/>
      <c r="INJ6" s="78"/>
      <c r="INK6" s="78"/>
      <c r="INL6" s="78"/>
      <c r="INM6" s="78"/>
      <c r="INN6" s="78"/>
      <c r="INO6" s="78"/>
      <c r="INP6" s="78"/>
      <c r="INQ6" s="78"/>
      <c r="INR6" s="78"/>
      <c r="INS6" s="78"/>
      <c r="INT6" s="78"/>
      <c r="INU6" s="78"/>
      <c r="INV6" s="78"/>
      <c r="INW6" s="78"/>
      <c r="INX6" s="78"/>
      <c r="INY6" s="78"/>
      <c r="INZ6" s="78"/>
      <c r="IOA6" s="78"/>
      <c r="IOB6" s="78"/>
      <c r="IOC6" s="78"/>
      <c r="IOD6" s="78"/>
      <c r="IOE6" s="78"/>
      <c r="IOF6" s="78"/>
      <c r="IOG6" s="78"/>
      <c r="IOH6" s="78"/>
      <c r="IOI6" s="78"/>
      <c r="IOJ6" s="78"/>
      <c r="IOK6" s="78"/>
      <c r="IOL6" s="78"/>
      <c r="IOM6" s="78"/>
      <c r="ION6" s="78"/>
      <c r="IOO6" s="78"/>
      <c r="IOP6" s="78"/>
      <c r="IOQ6" s="78"/>
      <c r="IOR6" s="78"/>
      <c r="IOS6" s="78"/>
      <c r="IOT6" s="78"/>
      <c r="IOU6" s="78"/>
      <c r="IOV6" s="78"/>
      <c r="IOW6" s="78"/>
      <c r="IOX6" s="78"/>
      <c r="IOY6" s="78"/>
      <c r="IOZ6" s="78"/>
      <c r="IPA6" s="78"/>
      <c r="IPB6" s="78"/>
      <c r="IPC6" s="78"/>
      <c r="IPD6" s="78"/>
      <c r="IPE6" s="78"/>
      <c r="IPF6" s="78"/>
      <c r="IPG6" s="78"/>
      <c r="IPH6" s="78"/>
      <c r="IPI6" s="78"/>
      <c r="IPJ6" s="78"/>
      <c r="IPK6" s="78"/>
      <c r="IPL6" s="78"/>
      <c r="IPM6" s="78"/>
      <c r="IPN6" s="78"/>
      <c r="IPO6" s="78"/>
      <c r="IPP6" s="78"/>
      <c r="IPQ6" s="78"/>
      <c r="IPR6" s="78"/>
      <c r="IPS6" s="78"/>
      <c r="IPT6" s="78"/>
      <c r="IPU6" s="78"/>
      <c r="IPV6" s="78"/>
      <c r="IPW6" s="78"/>
      <c r="IPX6" s="78"/>
      <c r="IPY6" s="78"/>
      <c r="IPZ6" s="78"/>
      <c r="IQA6" s="78"/>
      <c r="IQB6" s="78"/>
      <c r="IQC6" s="78"/>
      <c r="IQD6" s="78"/>
      <c r="IQE6" s="78"/>
      <c r="IQF6" s="78"/>
      <c r="IQG6" s="78"/>
      <c r="IQH6" s="78"/>
      <c r="IQI6" s="78"/>
      <c r="IQJ6" s="78"/>
      <c r="IQK6" s="78"/>
      <c r="IQL6" s="78"/>
      <c r="IQM6" s="78"/>
      <c r="IQN6" s="78"/>
      <c r="IQO6" s="78"/>
      <c r="IQP6" s="78"/>
      <c r="IQQ6" s="78"/>
      <c r="IQR6" s="78"/>
      <c r="IQS6" s="78"/>
      <c r="IQT6" s="78"/>
      <c r="IQU6" s="78"/>
      <c r="IQV6" s="78"/>
      <c r="IQW6" s="78"/>
      <c r="IQX6" s="78"/>
      <c r="IQY6" s="78"/>
      <c r="IQZ6" s="78"/>
      <c r="IRA6" s="78"/>
      <c r="IRB6" s="78"/>
      <c r="IRC6" s="78"/>
      <c r="IRD6" s="78"/>
      <c r="IRE6" s="78"/>
      <c r="IRF6" s="78"/>
      <c r="IRG6" s="78"/>
      <c r="IRH6" s="78"/>
      <c r="IRI6" s="78"/>
      <c r="IRJ6" s="78"/>
      <c r="IRK6" s="78"/>
      <c r="IRL6" s="78"/>
      <c r="IRM6" s="78"/>
      <c r="IRN6" s="78"/>
      <c r="IRO6" s="78"/>
      <c r="IRP6" s="78"/>
      <c r="IRQ6" s="78"/>
      <c r="IRR6" s="78"/>
      <c r="IRS6" s="78"/>
      <c r="IRT6" s="78"/>
      <c r="IRU6" s="78"/>
      <c r="IRV6" s="78"/>
      <c r="IRW6" s="78"/>
      <c r="IRX6" s="78"/>
      <c r="IRY6" s="78"/>
      <c r="IRZ6" s="78"/>
      <c r="ISA6" s="78"/>
      <c r="ISB6" s="78"/>
      <c r="ISC6" s="78"/>
      <c r="ISD6" s="78"/>
      <c r="ISE6" s="78"/>
      <c r="ISF6" s="78"/>
      <c r="ISG6" s="78"/>
      <c r="ISH6" s="78"/>
      <c r="ISI6" s="78"/>
      <c r="ISJ6" s="78"/>
      <c r="ISK6" s="78"/>
      <c r="ISL6" s="78"/>
      <c r="ISM6" s="78"/>
      <c r="ISN6" s="78"/>
      <c r="ISO6" s="78"/>
      <c r="ISP6" s="78"/>
      <c r="ISQ6" s="78"/>
      <c r="ISR6" s="78"/>
      <c r="ISS6" s="78"/>
      <c r="IST6" s="78"/>
      <c r="ISU6" s="78"/>
      <c r="ISV6" s="78"/>
      <c r="ISW6" s="78"/>
      <c r="ISX6" s="78"/>
      <c r="ISY6" s="78"/>
      <c r="ISZ6" s="78"/>
      <c r="ITA6" s="78"/>
      <c r="ITB6" s="78"/>
      <c r="ITC6" s="78"/>
      <c r="ITD6" s="78"/>
      <c r="ITE6" s="78"/>
      <c r="ITF6" s="78"/>
      <c r="ITG6" s="78"/>
      <c r="ITH6" s="78"/>
      <c r="ITI6" s="78"/>
      <c r="ITJ6" s="78"/>
      <c r="ITK6" s="78"/>
      <c r="ITL6" s="78"/>
      <c r="ITM6" s="78"/>
      <c r="ITN6" s="78"/>
      <c r="ITO6" s="78"/>
      <c r="ITP6" s="78"/>
      <c r="ITQ6" s="78"/>
      <c r="ITR6" s="78"/>
      <c r="ITS6" s="78"/>
      <c r="ITT6" s="78"/>
      <c r="ITU6" s="78"/>
      <c r="ITV6" s="78"/>
      <c r="ITW6" s="78"/>
      <c r="ITX6" s="78"/>
      <c r="ITY6" s="78"/>
      <c r="ITZ6" s="78"/>
      <c r="IUA6" s="78"/>
      <c r="IUB6" s="78"/>
      <c r="IUC6" s="78"/>
      <c r="IUD6" s="78"/>
      <c r="IUE6" s="78"/>
      <c r="IUF6" s="78"/>
      <c r="IUG6" s="78"/>
      <c r="IUH6" s="78"/>
      <c r="IUI6" s="78"/>
      <c r="IUJ6" s="78"/>
      <c r="IUK6" s="78"/>
      <c r="IUL6" s="78"/>
      <c r="IUM6" s="78"/>
      <c r="IUN6" s="78"/>
      <c r="IUO6" s="78"/>
      <c r="IUP6" s="78"/>
      <c r="IUQ6" s="78"/>
      <c r="IUR6" s="78"/>
      <c r="IUS6" s="78"/>
      <c r="IUT6" s="78"/>
      <c r="IUU6" s="78"/>
      <c r="IUV6" s="78"/>
      <c r="IUW6" s="78"/>
      <c r="IUX6" s="78"/>
      <c r="IUY6" s="78"/>
      <c r="IUZ6" s="78"/>
      <c r="IVA6" s="78"/>
      <c r="IVB6" s="78"/>
      <c r="IVC6" s="78"/>
      <c r="IVD6" s="78"/>
      <c r="IVE6" s="78"/>
      <c r="IVF6" s="78"/>
      <c r="IVG6" s="78"/>
      <c r="IVH6" s="78"/>
      <c r="IVI6" s="78"/>
      <c r="IVJ6" s="78"/>
      <c r="IVK6" s="78"/>
      <c r="IVL6" s="78"/>
      <c r="IVM6" s="78"/>
      <c r="IVN6" s="78"/>
      <c r="IVO6" s="78"/>
      <c r="IVP6" s="78"/>
      <c r="IVQ6" s="78"/>
      <c r="IVR6" s="78"/>
      <c r="IVS6" s="78"/>
      <c r="IVT6" s="78"/>
      <c r="IVU6" s="78"/>
      <c r="IVV6" s="78"/>
      <c r="IVW6" s="78"/>
      <c r="IVX6" s="78"/>
      <c r="IVY6" s="78"/>
      <c r="IVZ6" s="78"/>
      <c r="IWA6" s="78"/>
      <c r="IWB6" s="78"/>
      <c r="IWC6" s="78"/>
      <c r="IWD6" s="78"/>
      <c r="IWE6" s="78"/>
      <c r="IWF6" s="78"/>
      <c r="IWG6" s="78"/>
      <c r="IWH6" s="78"/>
      <c r="IWI6" s="78"/>
      <c r="IWJ6" s="78"/>
      <c r="IWK6" s="78"/>
      <c r="IWL6" s="78"/>
      <c r="IWM6" s="78"/>
      <c r="IWN6" s="78"/>
      <c r="IWO6" s="78"/>
      <c r="IWP6" s="78"/>
      <c r="IWQ6" s="78"/>
      <c r="IWR6" s="78"/>
      <c r="IWS6" s="78"/>
      <c r="IWT6" s="78"/>
      <c r="IWU6" s="78"/>
      <c r="IWV6" s="78"/>
      <c r="IWW6" s="78"/>
      <c r="IWX6" s="78"/>
      <c r="IWY6" s="78"/>
      <c r="IWZ6" s="78"/>
      <c r="IXA6" s="78"/>
      <c r="IXB6" s="78"/>
      <c r="IXC6" s="78"/>
      <c r="IXD6" s="78"/>
      <c r="IXE6" s="78"/>
      <c r="IXF6" s="78"/>
      <c r="IXG6" s="78"/>
      <c r="IXH6" s="78"/>
      <c r="IXI6" s="78"/>
      <c r="IXJ6" s="78"/>
      <c r="IXK6" s="78"/>
      <c r="IXL6" s="78"/>
      <c r="IXM6" s="78"/>
      <c r="IXN6" s="78"/>
      <c r="IXO6" s="78"/>
      <c r="IXP6" s="78"/>
      <c r="IXQ6" s="78"/>
      <c r="IXR6" s="78"/>
      <c r="IXS6" s="78"/>
      <c r="IXT6" s="78"/>
      <c r="IXU6" s="78"/>
      <c r="IXV6" s="78"/>
      <c r="IXW6" s="78"/>
      <c r="IXX6" s="78"/>
      <c r="IXY6" s="78"/>
      <c r="IXZ6" s="78"/>
      <c r="IYA6" s="78"/>
      <c r="IYB6" s="78"/>
      <c r="IYC6" s="78"/>
      <c r="IYD6" s="78"/>
      <c r="IYE6" s="78"/>
      <c r="IYF6" s="78"/>
      <c r="IYG6" s="78"/>
      <c r="IYH6" s="78"/>
      <c r="IYI6" s="78"/>
      <c r="IYJ6" s="78"/>
      <c r="IYK6" s="78"/>
      <c r="IYL6" s="78"/>
      <c r="IYM6" s="78"/>
      <c r="IYN6" s="78"/>
      <c r="IYO6" s="78"/>
      <c r="IYP6" s="78"/>
      <c r="IYQ6" s="78"/>
      <c r="IYR6" s="78"/>
      <c r="IYS6" s="78"/>
      <c r="IYT6" s="78"/>
      <c r="IYU6" s="78"/>
      <c r="IYV6" s="78"/>
      <c r="IYW6" s="78"/>
      <c r="IYX6" s="78"/>
      <c r="IYY6" s="78"/>
      <c r="IYZ6" s="78"/>
      <c r="IZA6" s="78"/>
      <c r="IZB6" s="78"/>
      <c r="IZC6" s="78"/>
      <c r="IZD6" s="78"/>
      <c r="IZE6" s="78"/>
      <c r="IZF6" s="78"/>
      <c r="IZG6" s="78"/>
      <c r="IZH6" s="78"/>
      <c r="IZI6" s="78"/>
      <c r="IZJ6" s="78"/>
      <c r="IZK6" s="78"/>
      <c r="IZL6" s="78"/>
      <c r="IZM6" s="78"/>
      <c r="IZN6" s="78"/>
      <c r="IZO6" s="78"/>
      <c r="IZP6" s="78"/>
      <c r="IZQ6" s="78"/>
      <c r="IZR6" s="78"/>
      <c r="IZS6" s="78"/>
      <c r="IZT6" s="78"/>
      <c r="IZU6" s="78"/>
      <c r="IZV6" s="78"/>
      <c r="IZW6" s="78"/>
      <c r="IZX6" s="78"/>
      <c r="IZY6" s="78"/>
      <c r="IZZ6" s="78"/>
      <c r="JAA6" s="78"/>
      <c r="JAB6" s="78"/>
      <c r="JAC6" s="78"/>
      <c r="JAD6" s="78"/>
      <c r="JAE6" s="78"/>
      <c r="JAF6" s="78"/>
      <c r="JAG6" s="78"/>
      <c r="JAH6" s="78"/>
      <c r="JAI6" s="78"/>
      <c r="JAJ6" s="78"/>
      <c r="JAK6" s="78"/>
      <c r="JAL6" s="78"/>
      <c r="JAM6" s="78"/>
      <c r="JAN6" s="78"/>
      <c r="JAO6" s="78"/>
      <c r="JAP6" s="78"/>
      <c r="JAQ6" s="78"/>
      <c r="JAR6" s="78"/>
      <c r="JAS6" s="78"/>
      <c r="JAT6" s="78"/>
      <c r="JAU6" s="78"/>
      <c r="JAV6" s="78"/>
      <c r="JAW6" s="78"/>
      <c r="JAX6" s="78"/>
      <c r="JAY6" s="78"/>
      <c r="JAZ6" s="78"/>
      <c r="JBA6" s="78"/>
      <c r="JBB6" s="78"/>
      <c r="JBC6" s="78"/>
      <c r="JBD6" s="78"/>
      <c r="JBE6" s="78"/>
      <c r="JBF6" s="78"/>
      <c r="JBG6" s="78"/>
      <c r="JBH6" s="78"/>
      <c r="JBI6" s="78"/>
      <c r="JBJ6" s="78"/>
      <c r="JBK6" s="78"/>
      <c r="JBL6" s="78"/>
      <c r="JBM6" s="78"/>
      <c r="JBN6" s="78"/>
      <c r="JBO6" s="78"/>
      <c r="JBP6" s="78"/>
      <c r="JBQ6" s="78"/>
      <c r="JBR6" s="78"/>
      <c r="JBS6" s="78"/>
      <c r="JBT6" s="78"/>
      <c r="JBU6" s="78"/>
      <c r="JBV6" s="78"/>
      <c r="JBW6" s="78"/>
      <c r="JBX6" s="78"/>
      <c r="JBY6" s="78"/>
      <c r="JBZ6" s="78"/>
      <c r="JCA6" s="78"/>
      <c r="JCB6" s="78"/>
      <c r="JCC6" s="78"/>
      <c r="JCD6" s="78"/>
      <c r="JCE6" s="78"/>
      <c r="JCF6" s="78"/>
      <c r="JCG6" s="78"/>
      <c r="JCH6" s="78"/>
      <c r="JCI6" s="78"/>
      <c r="JCJ6" s="78"/>
      <c r="JCK6" s="78"/>
      <c r="JCL6" s="78"/>
      <c r="JCM6" s="78"/>
      <c r="JCN6" s="78"/>
      <c r="JCO6" s="78"/>
      <c r="JCP6" s="78"/>
      <c r="JCQ6" s="78"/>
      <c r="JCR6" s="78"/>
      <c r="JCS6" s="78"/>
      <c r="JCT6" s="78"/>
      <c r="JCU6" s="78"/>
      <c r="JCV6" s="78"/>
      <c r="JCW6" s="78"/>
      <c r="JCX6" s="78"/>
      <c r="JCY6" s="78"/>
      <c r="JCZ6" s="78"/>
      <c r="JDA6" s="78"/>
      <c r="JDB6" s="78"/>
      <c r="JDC6" s="78"/>
      <c r="JDD6" s="78"/>
      <c r="JDE6" s="78"/>
      <c r="JDF6" s="78"/>
      <c r="JDG6" s="78"/>
      <c r="JDH6" s="78"/>
      <c r="JDI6" s="78"/>
      <c r="JDJ6" s="78"/>
      <c r="JDK6" s="78"/>
      <c r="JDL6" s="78"/>
      <c r="JDM6" s="78"/>
      <c r="JDN6" s="78"/>
      <c r="JDO6" s="78"/>
      <c r="JDP6" s="78"/>
      <c r="JDQ6" s="78"/>
      <c r="JDR6" s="78"/>
      <c r="JDS6" s="78"/>
      <c r="JDT6" s="78"/>
      <c r="JDU6" s="78"/>
      <c r="JDV6" s="78"/>
      <c r="JDW6" s="78"/>
      <c r="JDX6" s="78"/>
      <c r="JDY6" s="78"/>
      <c r="JDZ6" s="78"/>
      <c r="JEA6" s="78"/>
      <c r="JEB6" s="78"/>
      <c r="JEC6" s="78"/>
      <c r="JED6" s="78"/>
      <c r="JEE6" s="78"/>
      <c r="JEF6" s="78"/>
      <c r="JEG6" s="78"/>
      <c r="JEH6" s="78"/>
      <c r="JEI6" s="78"/>
      <c r="JEJ6" s="78"/>
      <c r="JEK6" s="78"/>
      <c r="JEL6" s="78"/>
      <c r="JEM6" s="78"/>
      <c r="JEN6" s="78"/>
      <c r="JEO6" s="78"/>
      <c r="JEP6" s="78"/>
      <c r="JEQ6" s="78"/>
      <c r="JER6" s="78"/>
      <c r="JES6" s="78"/>
      <c r="JET6" s="78"/>
      <c r="JEU6" s="78"/>
      <c r="JEV6" s="78"/>
      <c r="JEW6" s="78"/>
      <c r="JEX6" s="78"/>
      <c r="JEY6" s="78"/>
      <c r="JEZ6" s="78"/>
      <c r="JFA6" s="78"/>
      <c r="JFB6" s="78"/>
      <c r="JFC6" s="78"/>
      <c r="JFD6" s="78"/>
      <c r="JFE6" s="78"/>
      <c r="JFF6" s="78"/>
      <c r="JFG6" s="78"/>
      <c r="JFH6" s="78"/>
      <c r="JFI6" s="78"/>
      <c r="JFJ6" s="78"/>
      <c r="JFK6" s="78"/>
      <c r="JFL6" s="78"/>
      <c r="JFM6" s="78"/>
      <c r="JFN6" s="78"/>
      <c r="JFO6" s="78"/>
      <c r="JFP6" s="78"/>
      <c r="JFQ6" s="78"/>
      <c r="JFR6" s="78"/>
      <c r="JFS6" s="78"/>
      <c r="JFT6" s="78"/>
      <c r="JFU6" s="78"/>
      <c r="JFV6" s="78"/>
      <c r="JFW6" s="78"/>
      <c r="JFX6" s="78"/>
      <c r="JFY6" s="78"/>
      <c r="JFZ6" s="78"/>
      <c r="JGA6" s="78"/>
      <c r="JGB6" s="78"/>
      <c r="JGC6" s="78"/>
      <c r="JGD6" s="78"/>
      <c r="JGE6" s="78"/>
      <c r="JGF6" s="78"/>
      <c r="JGG6" s="78"/>
      <c r="JGH6" s="78"/>
      <c r="JGI6" s="78"/>
      <c r="JGJ6" s="78"/>
      <c r="JGK6" s="78"/>
      <c r="JGL6" s="78"/>
      <c r="JGM6" s="78"/>
      <c r="JGN6" s="78"/>
      <c r="JGO6" s="78"/>
      <c r="JGP6" s="78"/>
      <c r="JGQ6" s="78"/>
      <c r="JGR6" s="78"/>
      <c r="JGS6" s="78"/>
      <c r="JGT6" s="78"/>
      <c r="JGU6" s="78"/>
      <c r="JGV6" s="78"/>
      <c r="JGW6" s="78"/>
      <c r="JGX6" s="78"/>
      <c r="JGY6" s="78"/>
      <c r="JGZ6" s="78"/>
      <c r="JHA6" s="78"/>
      <c r="JHB6" s="78"/>
      <c r="JHC6" s="78"/>
      <c r="JHD6" s="78"/>
      <c r="JHE6" s="78"/>
      <c r="JHF6" s="78"/>
      <c r="JHG6" s="78"/>
      <c r="JHH6" s="78"/>
      <c r="JHI6" s="78"/>
      <c r="JHJ6" s="78"/>
      <c r="JHK6" s="78"/>
      <c r="JHL6" s="78"/>
      <c r="JHM6" s="78"/>
      <c r="JHN6" s="78"/>
      <c r="JHO6" s="78"/>
      <c r="JHP6" s="78"/>
      <c r="JHQ6" s="78"/>
      <c r="JHR6" s="78"/>
      <c r="JHS6" s="78"/>
      <c r="JHT6" s="78"/>
      <c r="JHU6" s="78"/>
      <c r="JHV6" s="78"/>
      <c r="JHW6" s="78"/>
      <c r="JHX6" s="78"/>
      <c r="JHY6" s="78"/>
      <c r="JHZ6" s="78"/>
      <c r="JIA6" s="78"/>
      <c r="JIB6" s="78"/>
      <c r="JIC6" s="78"/>
      <c r="JID6" s="78"/>
      <c r="JIE6" s="78"/>
      <c r="JIF6" s="78"/>
      <c r="JIG6" s="78"/>
      <c r="JIH6" s="78"/>
      <c r="JII6" s="78"/>
      <c r="JIJ6" s="78"/>
      <c r="JIK6" s="78"/>
      <c r="JIL6" s="78"/>
      <c r="JIM6" s="78"/>
      <c r="JIN6" s="78"/>
      <c r="JIO6" s="78"/>
      <c r="JIP6" s="78"/>
      <c r="JIQ6" s="78"/>
      <c r="JIR6" s="78"/>
      <c r="JIS6" s="78"/>
      <c r="JIT6" s="78"/>
      <c r="JIU6" s="78"/>
      <c r="JIV6" s="78"/>
      <c r="JIW6" s="78"/>
      <c r="JIX6" s="78"/>
      <c r="JIY6" s="78"/>
      <c r="JIZ6" s="78"/>
      <c r="JJA6" s="78"/>
      <c r="JJB6" s="78"/>
      <c r="JJC6" s="78"/>
      <c r="JJD6" s="78"/>
      <c r="JJE6" s="78"/>
      <c r="JJF6" s="78"/>
      <c r="JJG6" s="78"/>
      <c r="JJH6" s="78"/>
      <c r="JJI6" s="78"/>
      <c r="JJJ6" s="78"/>
      <c r="JJK6" s="78"/>
      <c r="JJL6" s="78"/>
      <c r="JJM6" s="78"/>
      <c r="JJN6" s="78"/>
      <c r="JJO6" s="78"/>
      <c r="JJP6" s="78"/>
      <c r="JJQ6" s="78"/>
      <c r="JJR6" s="78"/>
      <c r="JJS6" s="78"/>
      <c r="JJT6" s="78"/>
      <c r="JJU6" s="78"/>
      <c r="JJV6" s="78"/>
      <c r="JJW6" s="78"/>
      <c r="JJX6" s="78"/>
      <c r="JJY6" s="78"/>
      <c r="JJZ6" s="78"/>
      <c r="JKA6" s="78"/>
      <c r="JKB6" s="78"/>
      <c r="JKC6" s="78"/>
      <c r="JKD6" s="78"/>
      <c r="JKE6" s="78"/>
      <c r="JKF6" s="78"/>
      <c r="JKG6" s="78"/>
      <c r="JKH6" s="78"/>
      <c r="JKI6" s="78"/>
      <c r="JKJ6" s="78"/>
      <c r="JKK6" s="78"/>
      <c r="JKL6" s="78"/>
      <c r="JKM6" s="78"/>
      <c r="JKN6" s="78"/>
      <c r="JKO6" s="78"/>
      <c r="JKP6" s="78"/>
      <c r="JKQ6" s="78"/>
      <c r="JKR6" s="78"/>
      <c r="JKS6" s="78"/>
      <c r="JKT6" s="78"/>
      <c r="JKU6" s="78"/>
      <c r="JKV6" s="78"/>
      <c r="JKW6" s="78"/>
      <c r="JKX6" s="78"/>
      <c r="JKY6" s="78"/>
      <c r="JKZ6" s="78"/>
      <c r="JLA6" s="78"/>
      <c r="JLB6" s="78"/>
      <c r="JLC6" s="78"/>
      <c r="JLD6" s="78"/>
      <c r="JLE6" s="78"/>
      <c r="JLF6" s="78"/>
      <c r="JLG6" s="78"/>
      <c r="JLH6" s="78"/>
      <c r="JLI6" s="78"/>
      <c r="JLJ6" s="78"/>
      <c r="JLK6" s="78"/>
      <c r="JLL6" s="78"/>
      <c r="JLM6" s="78"/>
      <c r="JLN6" s="78"/>
      <c r="JLO6" s="78"/>
      <c r="JLP6" s="78"/>
      <c r="JLQ6" s="78"/>
      <c r="JLR6" s="78"/>
      <c r="JLS6" s="78"/>
      <c r="JLT6" s="78"/>
      <c r="JLU6" s="78"/>
      <c r="JLV6" s="78"/>
      <c r="JLW6" s="78"/>
      <c r="JLX6" s="78"/>
      <c r="JLY6" s="78"/>
      <c r="JLZ6" s="78"/>
      <c r="JMA6" s="78"/>
      <c r="JMB6" s="78"/>
      <c r="JMC6" s="78"/>
      <c r="JMD6" s="78"/>
      <c r="JME6" s="78"/>
      <c r="JMF6" s="78"/>
      <c r="JMG6" s="78"/>
      <c r="JMH6" s="78"/>
      <c r="JMI6" s="78"/>
      <c r="JMJ6" s="78"/>
      <c r="JMK6" s="78"/>
      <c r="JML6" s="78"/>
      <c r="JMM6" s="78"/>
      <c r="JMN6" s="78"/>
      <c r="JMO6" s="78"/>
      <c r="JMP6" s="78"/>
      <c r="JMQ6" s="78"/>
      <c r="JMR6" s="78"/>
      <c r="JMS6" s="78"/>
      <c r="JMT6" s="78"/>
      <c r="JMU6" s="78"/>
      <c r="JMV6" s="78"/>
      <c r="JMW6" s="78"/>
      <c r="JMX6" s="78"/>
      <c r="JMY6" s="78"/>
      <c r="JMZ6" s="78"/>
      <c r="JNA6" s="78"/>
      <c r="JNB6" s="78"/>
      <c r="JNC6" s="78"/>
      <c r="JND6" s="78"/>
      <c r="JNE6" s="78"/>
      <c r="JNF6" s="78"/>
      <c r="JNG6" s="78"/>
      <c r="JNH6" s="78"/>
      <c r="JNI6" s="78"/>
      <c r="JNJ6" s="78"/>
      <c r="JNK6" s="78"/>
      <c r="JNL6" s="78"/>
      <c r="JNM6" s="78"/>
      <c r="JNN6" s="78"/>
      <c r="JNO6" s="78"/>
      <c r="JNP6" s="78"/>
      <c r="JNQ6" s="78"/>
      <c r="JNR6" s="78"/>
      <c r="JNS6" s="78"/>
      <c r="JNT6" s="78"/>
      <c r="JNU6" s="78"/>
      <c r="JNV6" s="78"/>
      <c r="JNW6" s="78"/>
      <c r="JNX6" s="78"/>
      <c r="JNY6" s="78"/>
      <c r="JNZ6" s="78"/>
      <c r="JOA6" s="78"/>
      <c r="JOB6" s="78"/>
      <c r="JOC6" s="78"/>
      <c r="JOD6" s="78"/>
      <c r="JOE6" s="78"/>
      <c r="JOF6" s="78"/>
      <c r="JOG6" s="78"/>
      <c r="JOH6" s="78"/>
      <c r="JOI6" s="78"/>
      <c r="JOJ6" s="78"/>
      <c r="JOK6" s="78"/>
      <c r="JOL6" s="78"/>
      <c r="JOM6" s="78"/>
      <c r="JON6" s="78"/>
      <c r="JOO6" s="78"/>
      <c r="JOP6" s="78"/>
      <c r="JOQ6" s="78"/>
      <c r="JOR6" s="78"/>
      <c r="JOS6" s="78"/>
      <c r="JOT6" s="78"/>
      <c r="JOU6" s="78"/>
      <c r="JOV6" s="78"/>
      <c r="JOW6" s="78"/>
      <c r="JOX6" s="78"/>
      <c r="JOY6" s="78"/>
      <c r="JOZ6" s="78"/>
      <c r="JPA6" s="78"/>
      <c r="JPB6" s="78"/>
      <c r="JPC6" s="78"/>
      <c r="JPD6" s="78"/>
      <c r="JPE6" s="78"/>
      <c r="JPF6" s="78"/>
      <c r="JPG6" s="78"/>
      <c r="JPH6" s="78"/>
      <c r="JPI6" s="78"/>
      <c r="JPJ6" s="78"/>
      <c r="JPK6" s="78"/>
      <c r="JPL6" s="78"/>
      <c r="JPM6" s="78"/>
      <c r="JPN6" s="78"/>
      <c r="JPO6" s="78"/>
      <c r="JPP6" s="78"/>
      <c r="JPQ6" s="78"/>
      <c r="JPR6" s="78"/>
      <c r="JPS6" s="78"/>
      <c r="JPT6" s="78"/>
      <c r="JPU6" s="78"/>
      <c r="JPV6" s="78"/>
      <c r="JPW6" s="78"/>
      <c r="JPX6" s="78"/>
      <c r="JPY6" s="78"/>
      <c r="JPZ6" s="78"/>
      <c r="JQA6" s="78"/>
      <c r="JQB6" s="78"/>
      <c r="JQC6" s="78"/>
      <c r="JQD6" s="78"/>
      <c r="JQE6" s="78"/>
      <c r="JQF6" s="78"/>
      <c r="JQG6" s="78"/>
      <c r="JQH6" s="78"/>
      <c r="JQI6" s="78"/>
      <c r="JQJ6" s="78"/>
      <c r="JQK6" s="78"/>
      <c r="JQL6" s="78"/>
      <c r="JQM6" s="78"/>
      <c r="JQN6" s="78"/>
      <c r="JQO6" s="78"/>
      <c r="JQP6" s="78"/>
      <c r="JQQ6" s="78"/>
      <c r="JQR6" s="78"/>
      <c r="JQS6" s="78"/>
      <c r="JQT6" s="78"/>
      <c r="JQU6" s="78"/>
      <c r="JQV6" s="78"/>
      <c r="JQW6" s="78"/>
      <c r="JQX6" s="78"/>
      <c r="JQY6" s="78"/>
      <c r="JQZ6" s="78"/>
      <c r="JRA6" s="78"/>
      <c r="JRB6" s="78"/>
      <c r="JRC6" s="78"/>
      <c r="JRD6" s="78"/>
      <c r="JRE6" s="78"/>
      <c r="JRF6" s="78"/>
      <c r="JRG6" s="78"/>
      <c r="JRH6" s="78"/>
      <c r="JRI6" s="78"/>
      <c r="JRJ6" s="78"/>
      <c r="JRK6" s="78"/>
      <c r="JRL6" s="78"/>
      <c r="JRM6" s="78"/>
      <c r="JRN6" s="78"/>
      <c r="JRO6" s="78"/>
      <c r="JRP6" s="78"/>
      <c r="JRQ6" s="78"/>
      <c r="JRR6" s="78"/>
      <c r="JRS6" s="78"/>
      <c r="JRT6" s="78"/>
      <c r="JRU6" s="78"/>
      <c r="JRV6" s="78"/>
      <c r="JRW6" s="78"/>
      <c r="JRX6" s="78"/>
      <c r="JRY6" s="78"/>
      <c r="JRZ6" s="78"/>
      <c r="JSA6" s="78"/>
      <c r="JSB6" s="78"/>
      <c r="JSC6" s="78"/>
      <c r="JSD6" s="78"/>
      <c r="JSE6" s="78"/>
      <c r="JSF6" s="78"/>
      <c r="JSG6" s="78"/>
      <c r="JSH6" s="78"/>
      <c r="JSI6" s="78"/>
      <c r="JSJ6" s="78"/>
      <c r="JSK6" s="78"/>
      <c r="JSL6" s="78"/>
      <c r="JSM6" s="78"/>
      <c r="JSN6" s="78"/>
      <c r="JSO6" s="78"/>
      <c r="JSP6" s="78"/>
      <c r="JSQ6" s="78"/>
      <c r="JSR6" s="78"/>
      <c r="JSS6" s="78"/>
      <c r="JST6" s="78"/>
      <c r="JSU6" s="78"/>
      <c r="JSV6" s="78"/>
      <c r="JSW6" s="78"/>
      <c r="JSX6" s="78"/>
      <c r="JSY6" s="78"/>
      <c r="JSZ6" s="78"/>
      <c r="JTA6" s="78"/>
      <c r="JTB6" s="78"/>
      <c r="JTC6" s="78"/>
      <c r="JTD6" s="78"/>
      <c r="JTE6" s="78"/>
      <c r="JTF6" s="78"/>
      <c r="JTG6" s="78"/>
      <c r="JTH6" s="78"/>
      <c r="JTI6" s="78"/>
      <c r="JTJ6" s="78"/>
      <c r="JTK6" s="78"/>
      <c r="JTL6" s="78"/>
      <c r="JTM6" s="78"/>
      <c r="JTN6" s="78"/>
      <c r="JTO6" s="78"/>
      <c r="JTP6" s="78"/>
      <c r="JTQ6" s="78"/>
      <c r="JTR6" s="78"/>
      <c r="JTS6" s="78"/>
      <c r="JTT6" s="78"/>
      <c r="JTU6" s="78"/>
      <c r="JTV6" s="78"/>
      <c r="JTW6" s="78"/>
      <c r="JTX6" s="78"/>
      <c r="JTY6" s="78"/>
      <c r="JTZ6" s="78"/>
      <c r="JUA6" s="78"/>
      <c r="JUB6" s="78"/>
      <c r="JUC6" s="78"/>
      <c r="JUD6" s="78"/>
      <c r="JUE6" s="78"/>
      <c r="JUF6" s="78"/>
      <c r="JUG6" s="78"/>
      <c r="JUH6" s="78"/>
      <c r="JUI6" s="78"/>
      <c r="JUJ6" s="78"/>
      <c r="JUK6" s="78"/>
      <c r="JUL6" s="78"/>
      <c r="JUM6" s="78"/>
      <c r="JUN6" s="78"/>
      <c r="JUO6" s="78"/>
      <c r="JUP6" s="78"/>
      <c r="JUQ6" s="78"/>
      <c r="JUR6" s="78"/>
      <c r="JUS6" s="78"/>
      <c r="JUT6" s="78"/>
      <c r="JUU6" s="78"/>
      <c r="JUV6" s="78"/>
      <c r="JUW6" s="78"/>
      <c r="JUX6" s="78"/>
      <c r="JUY6" s="78"/>
      <c r="JUZ6" s="78"/>
      <c r="JVA6" s="78"/>
      <c r="JVB6" s="78"/>
      <c r="JVC6" s="78"/>
      <c r="JVD6" s="78"/>
      <c r="JVE6" s="78"/>
      <c r="JVF6" s="78"/>
      <c r="JVG6" s="78"/>
      <c r="JVH6" s="78"/>
      <c r="JVI6" s="78"/>
      <c r="JVJ6" s="78"/>
      <c r="JVK6" s="78"/>
      <c r="JVL6" s="78"/>
      <c r="JVM6" s="78"/>
      <c r="JVN6" s="78"/>
      <c r="JVO6" s="78"/>
      <c r="JVP6" s="78"/>
      <c r="JVQ6" s="78"/>
      <c r="JVR6" s="78"/>
      <c r="JVS6" s="78"/>
      <c r="JVT6" s="78"/>
      <c r="JVU6" s="78"/>
      <c r="JVV6" s="78"/>
      <c r="JVW6" s="78"/>
      <c r="JVX6" s="78"/>
      <c r="JVY6" s="78"/>
      <c r="JVZ6" s="78"/>
      <c r="JWA6" s="78"/>
      <c r="JWB6" s="78"/>
      <c r="JWC6" s="78"/>
      <c r="JWD6" s="78"/>
      <c r="JWE6" s="78"/>
      <c r="JWF6" s="78"/>
      <c r="JWG6" s="78"/>
      <c r="JWH6" s="78"/>
      <c r="JWI6" s="78"/>
      <c r="JWJ6" s="78"/>
      <c r="JWK6" s="78"/>
      <c r="JWL6" s="78"/>
      <c r="JWM6" s="78"/>
      <c r="JWN6" s="78"/>
      <c r="JWO6" s="78"/>
      <c r="JWP6" s="78"/>
      <c r="JWQ6" s="78"/>
      <c r="JWR6" s="78"/>
      <c r="JWS6" s="78"/>
      <c r="JWT6" s="78"/>
      <c r="JWU6" s="78"/>
      <c r="JWV6" s="78"/>
      <c r="JWW6" s="78"/>
      <c r="JWX6" s="78"/>
      <c r="JWY6" s="78"/>
      <c r="JWZ6" s="78"/>
      <c r="JXA6" s="78"/>
      <c r="JXB6" s="78"/>
      <c r="JXC6" s="78"/>
      <c r="JXD6" s="78"/>
      <c r="JXE6" s="78"/>
      <c r="JXF6" s="78"/>
      <c r="JXG6" s="78"/>
      <c r="JXH6" s="78"/>
      <c r="JXI6" s="78"/>
      <c r="JXJ6" s="78"/>
      <c r="JXK6" s="78"/>
      <c r="JXL6" s="78"/>
      <c r="JXM6" s="78"/>
      <c r="JXN6" s="78"/>
      <c r="JXO6" s="78"/>
      <c r="JXP6" s="78"/>
      <c r="JXQ6" s="78"/>
      <c r="JXR6" s="78"/>
      <c r="JXS6" s="78"/>
      <c r="JXT6" s="78"/>
      <c r="JXU6" s="78"/>
      <c r="JXV6" s="78"/>
      <c r="JXW6" s="78"/>
      <c r="JXX6" s="78"/>
      <c r="JXY6" s="78"/>
      <c r="JXZ6" s="78"/>
      <c r="JYA6" s="78"/>
      <c r="JYB6" s="78"/>
      <c r="JYC6" s="78"/>
      <c r="JYD6" s="78"/>
      <c r="JYE6" s="78"/>
      <c r="JYF6" s="78"/>
      <c r="JYG6" s="78"/>
      <c r="JYH6" s="78"/>
      <c r="JYI6" s="78"/>
      <c r="JYJ6" s="78"/>
      <c r="JYK6" s="78"/>
      <c r="JYL6" s="78"/>
      <c r="JYM6" s="78"/>
      <c r="JYN6" s="78"/>
      <c r="JYO6" s="78"/>
      <c r="JYP6" s="78"/>
      <c r="JYQ6" s="78"/>
      <c r="JYR6" s="78"/>
      <c r="JYS6" s="78"/>
      <c r="JYT6" s="78"/>
      <c r="JYU6" s="78"/>
      <c r="JYV6" s="78"/>
      <c r="JYW6" s="78"/>
      <c r="JYX6" s="78"/>
      <c r="JYY6" s="78"/>
      <c r="JYZ6" s="78"/>
      <c r="JZA6" s="78"/>
      <c r="JZB6" s="78"/>
      <c r="JZC6" s="78"/>
      <c r="JZD6" s="78"/>
      <c r="JZE6" s="78"/>
      <c r="JZF6" s="78"/>
      <c r="JZG6" s="78"/>
      <c r="JZH6" s="78"/>
      <c r="JZI6" s="78"/>
      <c r="JZJ6" s="78"/>
      <c r="JZK6" s="78"/>
      <c r="JZL6" s="78"/>
      <c r="JZM6" s="78"/>
      <c r="JZN6" s="78"/>
      <c r="JZO6" s="78"/>
      <c r="JZP6" s="78"/>
      <c r="JZQ6" s="78"/>
      <c r="JZR6" s="78"/>
      <c r="JZS6" s="78"/>
      <c r="JZT6" s="78"/>
      <c r="JZU6" s="78"/>
      <c r="JZV6" s="78"/>
      <c r="JZW6" s="78"/>
      <c r="JZX6" s="78"/>
      <c r="JZY6" s="78"/>
      <c r="JZZ6" s="78"/>
      <c r="KAA6" s="78"/>
      <c r="KAB6" s="78"/>
      <c r="KAC6" s="78"/>
      <c r="KAD6" s="78"/>
      <c r="KAE6" s="78"/>
      <c r="KAF6" s="78"/>
      <c r="KAG6" s="78"/>
      <c r="KAH6" s="78"/>
      <c r="KAI6" s="78"/>
      <c r="KAJ6" s="78"/>
      <c r="KAK6" s="78"/>
      <c r="KAL6" s="78"/>
      <c r="KAM6" s="78"/>
      <c r="KAN6" s="78"/>
      <c r="KAO6" s="78"/>
      <c r="KAP6" s="78"/>
      <c r="KAQ6" s="78"/>
      <c r="KAR6" s="78"/>
      <c r="KAS6" s="78"/>
      <c r="KAT6" s="78"/>
      <c r="KAU6" s="78"/>
      <c r="KAV6" s="78"/>
      <c r="KAW6" s="78"/>
      <c r="KAX6" s="78"/>
      <c r="KAY6" s="78"/>
      <c r="KAZ6" s="78"/>
      <c r="KBA6" s="78"/>
      <c r="KBB6" s="78"/>
      <c r="KBC6" s="78"/>
      <c r="KBD6" s="78"/>
      <c r="KBE6" s="78"/>
      <c r="KBF6" s="78"/>
      <c r="KBG6" s="78"/>
      <c r="KBH6" s="78"/>
      <c r="KBI6" s="78"/>
      <c r="KBJ6" s="78"/>
      <c r="KBK6" s="78"/>
      <c r="KBL6" s="78"/>
      <c r="KBM6" s="78"/>
      <c r="KBN6" s="78"/>
      <c r="KBO6" s="78"/>
      <c r="KBP6" s="78"/>
      <c r="KBQ6" s="78"/>
      <c r="KBR6" s="78"/>
      <c r="KBS6" s="78"/>
      <c r="KBT6" s="78"/>
      <c r="KBU6" s="78"/>
      <c r="KBV6" s="78"/>
      <c r="KBW6" s="78"/>
      <c r="KBX6" s="78"/>
      <c r="KBY6" s="78"/>
      <c r="KBZ6" s="78"/>
      <c r="KCA6" s="78"/>
      <c r="KCB6" s="78"/>
      <c r="KCC6" s="78"/>
      <c r="KCD6" s="78"/>
      <c r="KCE6" s="78"/>
      <c r="KCF6" s="78"/>
      <c r="KCG6" s="78"/>
      <c r="KCH6" s="78"/>
      <c r="KCI6" s="78"/>
      <c r="KCJ6" s="78"/>
      <c r="KCK6" s="78"/>
      <c r="KCL6" s="78"/>
      <c r="KCM6" s="78"/>
      <c r="KCN6" s="78"/>
      <c r="KCO6" s="78"/>
      <c r="KCP6" s="78"/>
      <c r="KCQ6" s="78"/>
      <c r="KCR6" s="78"/>
      <c r="KCS6" s="78"/>
      <c r="KCT6" s="78"/>
      <c r="KCU6" s="78"/>
      <c r="KCV6" s="78"/>
      <c r="KCW6" s="78"/>
      <c r="KCX6" s="78"/>
      <c r="KCY6" s="78"/>
      <c r="KCZ6" s="78"/>
      <c r="KDA6" s="78"/>
      <c r="KDB6" s="78"/>
      <c r="KDC6" s="78"/>
      <c r="KDD6" s="78"/>
      <c r="KDE6" s="78"/>
      <c r="KDF6" s="78"/>
      <c r="KDG6" s="78"/>
      <c r="KDH6" s="78"/>
      <c r="KDI6" s="78"/>
      <c r="KDJ6" s="78"/>
      <c r="KDK6" s="78"/>
      <c r="KDL6" s="78"/>
      <c r="KDM6" s="78"/>
      <c r="KDN6" s="78"/>
      <c r="KDO6" s="78"/>
      <c r="KDP6" s="78"/>
      <c r="KDQ6" s="78"/>
      <c r="KDR6" s="78"/>
      <c r="KDS6" s="78"/>
      <c r="KDT6" s="78"/>
      <c r="KDU6" s="78"/>
      <c r="KDV6" s="78"/>
      <c r="KDW6" s="78"/>
      <c r="KDX6" s="78"/>
      <c r="KDY6" s="78"/>
      <c r="KDZ6" s="78"/>
      <c r="KEA6" s="78"/>
      <c r="KEB6" s="78"/>
      <c r="KEC6" s="78"/>
      <c r="KED6" s="78"/>
      <c r="KEE6" s="78"/>
      <c r="KEF6" s="78"/>
      <c r="KEG6" s="78"/>
      <c r="KEH6" s="78"/>
      <c r="KEI6" s="78"/>
      <c r="KEJ6" s="78"/>
      <c r="KEK6" s="78"/>
      <c r="KEL6" s="78"/>
      <c r="KEM6" s="78"/>
      <c r="KEN6" s="78"/>
      <c r="KEO6" s="78"/>
      <c r="KEP6" s="78"/>
      <c r="KEQ6" s="78"/>
      <c r="KER6" s="78"/>
      <c r="KES6" s="78"/>
      <c r="KET6" s="78"/>
      <c r="KEU6" s="78"/>
      <c r="KEV6" s="78"/>
      <c r="KEW6" s="78"/>
      <c r="KEX6" s="78"/>
      <c r="KEY6" s="78"/>
      <c r="KEZ6" s="78"/>
      <c r="KFA6" s="78"/>
      <c r="KFB6" s="78"/>
      <c r="KFC6" s="78"/>
      <c r="KFD6" s="78"/>
      <c r="KFE6" s="78"/>
      <c r="KFF6" s="78"/>
      <c r="KFG6" s="78"/>
      <c r="KFH6" s="78"/>
      <c r="KFI6" s="78"/>
      <c r="KFJ6" s="78"/>
      <c r="KFK6" s="78"/>
      <c r="KFL6" s="78"/>
      <c r="KFM6" s="78"/>
      <c r="KFN6" s="78"/>
      <c r="KFO6" s="78"/>
      <c r="KFP6" s="78"/>
      <c r="KFQ6" s="78"/>
      <c r="KFR6" s="78"/>
      <c r="KFS6" s="78"/>
      <c r="KFT6" s="78"/>
      <c r="KFU6" s="78"/>
      <c r="KFV6" s="78"/>
      <c r="KFW6" s="78"/>
      <c r="KFX6" s="78"/>
      <c r="KFY6" s="78"/>
      <c r="KFZ6" s="78"/>
      <c r="KGA6" s="78"/>
      <c r="KGB6" s="78"/>
      <c r="KGC6" s="78"/>
      <c r="KGD6" s="78"/>
      <c r="KGE6" s="78"/>
      <c r="KGF6" s="78"/>
      <c r="KGG6" s="78"/>
      <c r="KGH6" s="78"/>
      <c r="KGI6" s="78"/>
      <c r="KGJ6" s="78"/>
      <c r="KGK6" s="78"/>
      <c r="KGL6" s="78"/>
      <c r="KGM6" s="78"/>
      <c r="KGN6" s="78"/>
      <c r="KGO6" s="78"/>
      <c r="KGP6" s="78"/>
      <c r="KGQ6" s="78"/>
      <c r="KGR6" s="78"/>
      <c r="KGS6" s="78"/>
      <c r="KGT6" s="78"/>
      <c r="KGU6" s="78"/>
      <c r="KGV6" s="78"/>
      <c r="KGW6" s="78"/>
      <c r="KGX6" s="78"/>
      <c r="KGY6" s="78"/>
      <c r="KGZ6" s="78"/>
      <c r="KHA6" s="78"/>
      <c r="KHB6" s="78"/>
      <c r="KHC6" s="78"/>
      <c r="KHD6" s="78"/>
      <c r="KHE6" s="78"/>
      <c r="KHF6" s="78"/>
      <c r="KHG6" s="78"/>
      <c r="KHH6" s="78"/>
      <c r="KHI6" s="78"/>
      <c r="KHJ6" s="78"/>
      <c r="KHK6" s="78"/>
      <c r="KHL6" s="78"/>
      <c r="KHM6" s="78"/>
      <c r="KHN6" s="78"/>
      <c r="KHO6" s="78"/>
      <c r="KHP6" s="78"/>
      <c r="KHQ6" s="78"/>
      <c r="KHR6" s="78"/>
      <c r="KHS6" s="78"/>
      <c r="KHT6" s="78"/>
      <c r="KHU6" s="78"/>
      <c r="KHV6" s="78"/>
      <c r="KHW6" s="78"/>
      <c r="KHX6" s="78"/>
      <c r="KHY6" s="78"/>
      <c r="KHZ6" s="78"/>
      <c r="KIA6" s="78"/>
      <c r="KIB6" s="78"/>
      <c r="KIC6" s="78"/>
      <c r="KID6" s="78"/>
      <c r="KIE6" s="78"/>
      <c r="KIF6" s="78"/>
      <c r="KIG6" s="78"/>
      <c r="KIH6" s="78"/>
      <c r="KII6" s="78"/>
      <c r="KIJ6" s="78"/>
      <c r="KIK6" s="78"/>
      <c r="KIL6" s="78"/>
      <c r="KIM6" s="78"/>
      <c r="KIN6" s="78"/>
      <c r="KIO6" s="78"/>
      <c r="KIP6" s="78"/>
      <c r="KIQ6" s="78"/>
      <c r="KIR6" s="78"/>
      <c r="KIS6" s="78"/>
      <c r="KIT6" s="78"/>
      <c r="KIU6" s="78"/>
      <c r="KIV6" s="78"/>
      <c r="KIW6" s="78"/>
      <c r="KIX6" s="78"/>
      <c r="KIY6" s="78"/>
      <c r="KIZ6" s="78"/>
      <c r="KJA6" s="78"/>
      <c r="KJB6" s="78"/>
      <c r="KJC6" s="78"/>
      <c r="KJD6" s="78"/>
      <c r="KJE6" s="78"/>
      <c r="KJF6" s="78"/>
      <c r="KJG6" s="78"/>
      <c r="KJH6" s="78"/>
      <c r="KJI6" s="78"/>
      <c r="KJJ6" s="78"/>
      <c r="KJK6" s="78"/>
      <c r="KJL6" s="78"/>
      <c r="KJM6" s="78"/>
      <c r="KJN6" s="78"/>
      <c r="KJO6" s="78"/>
      <c r="KJP6" s="78"/>
      <c r="KJQ6" s="78"/>
      <c r="KJR6" s="78"/>
      <c r="KJS6" s="78"/>
      <c r="KJT6" s="78"/>
      <c r="KJU6" s="78"/>
      <c r="KJV6" s="78"/>
      <c r="KJW6" s="78"/>
      <c r="KJX6" s="78"/>
      <c r="KJY6" s="78"/>
      <c r="KJZ6" s="78"/>
      <c r="KKA6" s="78"/>
      <c r="KKB6" s="78"/>
      <c r="KKC6" s="78"/>
      <c r="KKD6" s="78"/>
      <c r="KKE6" s="78"/>
      <c r="KKF6" s="78"/>
      <c r="KKG6" s="78"/>
      <c r="KKH6" s="78"/>
      <c r="KKI6" s="78"/>
      <c r="KKJ6" s="78"/>
      <c r="KKK6" s="78"/>
      <c r="KKL6" s="78"/>
      <c r="KKM6" s="78"/>
      <c r="KKN6" s="78"/>
      <c r="KKO6" s="78"/>
      <c r="KKP6" s="78"/>
      <c r="KKQ6" s="78"/>
      <c r="KKR6" s="78"/>
      <c r="KKS6" s="78"/>
      <c r="KKT6" s="78"/>
      <c r="KKU6" s="78"/>
      <c r="KKV6" s="78"/>
      <c r="KKW6" s="78"/>
      <c r="KKX6" s="78"/>
      <c r="KKY6" s="78"/>
      <c r="KKZ6" s="78"/>
      <c r="KLA6" s="78"/>
      <c r="KLB6" s="78"/>
      <c r="KLC6" s="78"/>
      <c r="KLD6" s="78"/>
      <c r="KLE6" s="78"/>
      <c r="KLF6" s="78"/>
      <c r="KLG6" s="78"/>
      <c r="KLH6" s="78"/>
      <c r="KLI6" s="78"/>
      <c r="KLJ6" s="78"/>
      <c r="KLK6" s="78"/>
      <c r="KLL6" s="78"/>
      <c r="KLM6" s="78"/>
      <c r="KLN6" s="78"/>
      <c r="KLO6" s="78"/>
      <c r="KLP6" s="78"/>
      <c r="KLQ6" s="78"/>
      <c r="KLR6" s="78"/>
      <c r="KLS6" s="78"/>
      <c r="KLT6" s="78"/>
      <c r="KLU6" s="78"/>
      <c r="KLV6" s="78"/>
      <c r="KLW6" s="78"/>
      <c r="KLX6" s="78"/>
      <c r="KLY6" s="78"/>
      <c r="KLZ6" s="78"/>
      <c r="KMA6" s="78"/>
      <c r="KMB6" s="78"/>
      <c r="KMC6" s="78"/>
      <c r="KMD6" s="78"/>
      <c r="KME6" s="78"/>
      <c r="KMF6" s="78"/>
      <c r="KMG6" s="78"/>
      <c r="KMH6" s="78"/>
      <c r="KMI6" s="78"/>
      <c r="KMJ6" s="78"/>
      <c r="KMK6" s="78"/>
      <c r="KML6" s="78"/>
      <c r="KMM6" s="78"/>
      <c r="KMN6" s="78"/>
      <c r="KMO6" s="78"/>
      <c r="KMP6" s="78"/>
      <c r="KMQ6" s="78"/>
      <c r="KMR6" s="78"/>
      <c r="KMS6" s="78"/>
      <c r="KMT6" s="78"/>
      <c r="KMU6" s="78"/>
      <c r="KMV6" s="78"/>
      <c r="KMW6" s="78"/>
      <c r="KMX6" s="78"/>
      <c r="KMY6" s="78"/>
      <c r="KMZ6" s="78"/>
      <c r="KNA6" s="78"/>
      <c r="KNB6" s="78"/>
      <c r="KNC6" s="78"/>
      <c r="KND6" s="78"/>
      <c r="KNE6" s="78"/>
      <c r="KNF6" s="78"/>
      <c r="KNG6" s="78"/>
      <c r="KNH6" s="78"/>
      <c r="KNI6" s="78"/>
      <c r="KNJ6" s="78"/>
      <c r="KNK6" s="78"/>
      <c r="KNL6" s="78"/>
      <c r="KNM6" s="78"/>
      <c r="KNN6" s="78"/>
      <c r="KNO6" s="78"/>
      <c r="KNP6" s="78"/>
      <c r="KNQ6" s="78"/>
      <c r="KNR6" s="78"/>
      <c r="KNS6" s="78"/>
      <c r="KNT6" s="78"/>
      <c r="KNU6" s="78"/>
      <c r="KNV6" s="78"/>
      <c r="KNW6" s="78"/>
      <c r="KNX6" s="78"/>
      <c r="KNY6" s="78"/>
      <c r="KNZ6" s="78"/>
      <c r="KOA6" s="78"/>
      <c r="KOB6" s="78"/>
      <c r="KOC6" s="78"/>
      <c r="KOD6" s="78"/>
      <c r="KOE6" s="78"/>
      <c r="KOF6" s="78"/>
      <c r="KOG6" s="78"/>
      <c r="KOH6" s="78"/>
      <c r="KOI6" s="78"/>
      <c r="KOJ6" s="78"/>
      <c r="KOK6" s="78"/>
      <c r="KOL6" s="78"/>
      <c r="KOM6" s="78"/>
      <c r="KON6" s="78"/>
      <c r="KOO6" s="78"/>
      <c r="KOP6" s="78"/>
      <c r="KOQ6" s="78"/>
      <c r="KOR6" s="78"/>
      <c r="KOS6" s="78"/>
      <c r="KOT6" s="78"/>
      <c r="KOU6" s="78"/>
      <c r="KOV6" s="78"/>
      <c r="KOW6" s="78"/>
      <c r="KOX6" s="78"/>
      <c r="KOY6" s="78"/>
      <c r="KOZ6" s="78"/>
      <c r="KPA6" s="78"/>
      <c r="KPB6" s="78"/>
      <c r="KPC6" s="78"/>
      <c r="KPD6" s="78"/>
      <c r="KPE6" s="78"/>
      <c r="KPF6" s="78"/>
      <c r="KPG6" s="78"/>
      <c r="KPH6" s="78"/>
      <c r="KPI6" s="78"/>
      <c r="KPJ6" s="78"/>
      <c r="KPK6" s="78"/>
      <c r="KPL6" s="78"/>
      <c r="KPM6" s="78"/>
      <c r="KPN6" s="78"/>
      <c r="KPO6" s="78"/>
      <c r="KPP6" s="78"/>
      <c r="KPQ6" s="78"/>
      <c r="KPR6" s="78"/>
      <c r="KPS6" s="78"/>
      <c r="KPT6" s="78"/>
      <c r="KPU6" s="78"/>
      <c r="KPV6" s="78"/>
      <c r="KPW6" s="78"/>
      <c r="KPX6" s="78"/>
      <c r="KPY6" s="78"/>
      <c r="KPZ6" s="78"/>
      <c r="KQA6" s="78"/>
      <c r="KQB6" s="78"/>
      <c r="KQC6" s="78"/>
      <c r="KQD6" s="78"/>
      <c r="KQE6" s="78"/>
      <c r="KQF6" s="78"/>
      <c r="KQG6" s="78"/>
      <c r="KQH6" s="78"/>
      <c r="KQI6" s="78"/>
      <c r="KQJ6" s="78"/>
      <c r="KQK6" s="78"/>
      <c r="KQL6" s="78"/>
      <c r="KQM6" s="78"/>
      <c r="KQN6" s="78"/>
      <c r="KQO6" s="78"/>
      <c r="KQP6" s="78"/>
      <c r="KQQ6" s="78"/>
      <c r="KQR6" s="78"/>
      <c r="KQS6" s="78"/>
      <c r="KQT6" s="78"/>
      <c r="KQU6" s="78"/>
      <c r="KQV6" s="78"/>
      <c r="KQW6" s="78"/>
      <c r="KQX6" s="78"/>
      <c r="KQY6" s="78"/>
      <c r="KQZ6" s="78"/>
      <c r="KRA6" s="78"/>
      <c r="KRB6" s="78"/>
      <c r="KRC6" s="78"/>
      <c r="KRD6" s="78"/>
      <c r="KRE6" s="78"/>
      <c r="KRF6" s="78"/>
      <c r="KRG6" s="78"/>
      <c r="KRH6" s="78"/>
      <c r="KRI6" s="78"/>
      <c r="KRJ6" s="78"/>
      <c r="KRK6" s="78"/>
      <c r="KRL6" s="78"/>
      <c r="KRM6" s="78"/>
      <c r="KRN6" s="78"/>
      <c r="KRO6" s="78"/>
      <c r="KRP6" s="78"/>
      <c r="KRQ6" s="78"/>
      <c r="KRR6" s="78"/>
      <c r="KRS6" s="78"/>
      <c r="KRT6" s="78"/>
      <c r="KRU6" s="78"/>
      <c r="KRV6" s="78"/>
      <c r="KRW6" s="78"/>
      <c r="KRX6" s="78"/>
      <c r="KRY6" s="78"/>
      <c r="KRZ6" s="78"/>
      <c r="KSA6" s="78"/>
      <c r="KSB6" s="78"/>
      <c r="KSC6" s="78"/>
      <c r="KSD6" s="78"/>
      <c r="KSE6" s="78"/>
      <c r="KSF6" s="78"/>
      <c r="KSG6" s="78"/>
      <c r="KSH6" s="78"/>
      <c r="KSI6" s="78"/>
      <c r="KSJ6" s="78"/>
      <c r="KSK6" s="78"/>
      <c r="KSL6" s="78"/>
      <c r="KSM6" s="78"/>
      <c r="KSN6" s="78"/>
      <c r="KSO6" s="78"/>
      <c r="KSP6" s="78"/>
      <c r="KSQ6" s="78"/>
      <c r="KSR6" s="78"/>
      <c r="KSS6" s="78"/>
      <c r="KST6" s="78"/>
      <c r="KSU6" s="78"/>
      <c r="KSV6" s="78"/>
      <c r="KSW6" s="78"/>
      <c r="KSX6" s="78"/>
      <c r="KSY6" s="78"/>
      <c r="KSZ6" s="78"/>
      <c r="KTA6" s="78"/>
      <c r="KTB6" s="78"/>
      <c r="KTC6" s="78"/>
      <c r="KTD6" s="78"/>
      <c r="KTE6" s="78"/>
      <c r="KTF6" s="78"/>
      <c r="KTG6" s="78"/>
      <c r="KTH6" s="78"/>
      <c r="KTI6" s="78"/>
      <c r="KTJ6" s="78"/>
      <c r="KTK6" s="78"/>
      <c r="KTL6" s="78"/>
      <c r="KTM6" s="78"/>
      <c r="KTN6" s="78"/>
      <c r="KTO6" s="78"/>
      <c r="KTP6" s="78"/>
      <c r="KTQ6" s="78"/>
      <c r="KTR6" s="78"/>
      <c r="KTS6" s="78"/>
      <c r="KTT6" s="78"/>
      <c r="KTU6" s="78"/>
      <c r="KTV6" s="78"/>
      <c r="KTW6" s="78"/>
      <c r="KTX6" s="78"/>
      <c r="KTY6" s="78"/>
      <c r="KTZ6" s="78"/>
      <c r="KUA6" s="78"/>
      <c r="KUB6" s="78"/>
      <c r="KUC6" s="78"/>
      <c r="KUD6" s="78"/>
      <c r="KUE6" s="78"/>
      <c r="KUF6" s="78"/>
      <c r="KUG6" s="78"/>
      <c r="KUH6" s="78"/>
      <c r="KUI6" s="78"/>
      <c r="KUJ6" s="78"/>
      <c r="KUK6" s="78"/>
      <c r="KUL6" s="78"/>
      <c r="KUM6" s="78"/>
      <c r="KUN6" s="78"/>
      <c r="KUO6" s="78"/>
      <c r="KUP6" s="78"/>
      <c r="KUQ6" s="78"/>
      <c r="KUR6" s="78"/>
      <c r="KUS6" s="78"/>
      <c r="KUT6" s="78"/>
      <c r="KUU6" s="78"/>
      <c r="KUV6" s="78"/>
      <c r="KUW6" s="78"/>
      <c r="KUX6" s="78"/>
      <c r="KUY6" s="78"/>
      <c r="KUZ6" s="78"/>
      <c r="KVA6" s="78"/>
      <c r="KVB6" s="78"/>
      <c r="KVC6" s="78"/>
      <c r="KVD6" s="78"/>
      <c r="KVE6" s="78"/>
      <c r="KVF6" s="78"/>
      <c r="KVG6" s="78"/>
      <c r="KVH6" s="78"/>
      <c r="KVI6" s="78"/>
      <c r="KVJ6" s="78"/>
      <c r="KVK6" s="78"/>
      <c r="KVL6" s="78"/>
      <c r="KVM6" s="78"/>
      <c r="KVN6" s="78"/>
      <c r="KVO6" s="78"/>
      <c r="KVP6" s="78"/>
      <c r="KVQ6" s="78"/>
      <c r="KVR6" s="78"/>
      <c r="KVS6" s="78"/>
      <c r="KVT6" s="78"/>
      <c r="KVU6" s="78"/>
      <c r="KVV6" s="78"/>
      <c r="KVW6" s="78"/>
      <c r="KVX6" s="78"/>
      <c r="KVY6" s="78"/>
      <c r="KVZ6" s="78"/>
      <c r="KWA6" s="78"/>
      <c r="KWB6" s="78"/>
      <c r="KWC6" s="78"/>
      <c r="KWD6" s="78"/>
      <c r="KWE6" s="78"/>
      <c r="KWF6" s="78"/>
      <c r="KWG6" s="78"/>
      <c r="KWH6" s="78"/>
      <c r="KWI6" s="78"/>
      <c r="KWJ6" s="78"/>
      <c r="KWK6" s="78"/>
      <c r="KWL6" s="78"/>
      <c r="KWM6" s="78"/>
      <c r="KWN6" s="78"/>
      <c r="KWO6" s="78"/>
      <c r="KWP6" s="78"/>
      <c r="KWQ6" s="78"/>
      <c r="KWR6" s="78"/>
      <c r="KWS6" s="78"/>
      <c r="KWT6" s="78"/>
      <c r="KWU6" s="78"/>
      <c r="KWV6" s="78"/>
      <c r="KWW6" s="78"/>
      <c r="KWX6" s="78"/>
      <c r="KWY6" s="78"/>
      <c r="KWZ6" s="78"/>
      <c r="KXA6" s="78"/>
      <c r="KXB6" s="78"/>
      <c r="KXC6" s="78"/>
      <c r="KXD6" s="78"/>
      <c r="KXE6" s="78"/>
      <c r="KXF6" s="78"/>
      <c r="KXG6" s="78"/>
      <c r="KXH6" s="78"/>
      <c r="KXI6" s="78"/>
      <c r="KXJ6" s="78"/>
      <c r="KXK6" s="78"/>
      <c r="KXL6" s="78"/>
      <c r="KXM6" s="78"/>
      <c r="KXN6" s="78"/>
      <c r="KXO6" s="78"/>
      <c r="KXP6" s="78"/>
      <c r="KXQ6" s="78"/>
      <c r="KXR6" s="78"/>
      <c r="KXS6" s="78"/>
      <c r="KXT6" s="78"/>
      <c r="KXU6" s="78"/>
      <c r="KXV6" s="78"/>
      <c r="KXW6" s="78"/>
      <c r="KXX6" s="78"/>
      <c r="KXY6" s="78"/>
      <c r="KXZ6" s="78"/>
      <c r="KYA6" s="78"/>
      <c r="KYB6" s="78"/>
      <c r="KYC6" s="78"/>
      <c r="KYD6" s="78"/>
      <c r="KYE6" s="78"/>
      <c r="KYF6" s="78"/>
      <c r="KYG6" s="78"/>
      <c r="KYH6" s="78"/>
      <c r="KYI6" s="78"/>
      <c r="KYJ6" s="78"/>
      <c r="KYK6" s="78"/>
      <c r="KYL6" s="78"/>
      <c r="KYM6" s="78"/>
      <c r="KYN6" s="78"/>
      <c r="KYO6" s="78"/>
      <c r="KYP6" s="78"/>
      <c r="KYQ6" s="78"/>
      <c r="KYR6" s="78"/>
      <c r="KYS6" s="78"/>
      <c r="KYT6" s="78"/>
      <c r="KYU6" s="78"/>
      <c r="KYV6" s="78"/>
      <c r="KYW6" s="78"/>
      <c r="KYX6" s="78"/>
      <c r="KYY6" s="78"/>
      <c r="KYZ6" s="78"/>
      <c r="KZA6" s="78"/>
      <c r="KZB6" s="78"/>
      <c r="KZC6" s="78"/>
      <c r="KZD6" s="78"/>
      <c r="KZE6" s="78"/>
      <c r="KZF6" s="78"/>
      <c r="KZG6" s="78"/>
      <c r="KZH6" s="78"/>
      <c r="KZI6" s="78"/>
      <c r="KZJ6" s="78"/>
      <c r="KZK6" s="78"/>
      <c r="KZL6" s="78"/>
      <c r="KZM6" s="78"/>
      <c r="KZN6" s="78"/>
      <c r="KZO6" s="78"/>
      <c r="KZP6" s="78"/>
      <c r="KZQ6" s="78"/>
      <c r="KZR6" s="78"/>
      <c r="KZS6" s="78"/>
      <c r="KZT6" s="78"/>
      <c r="KZU6" s="78"/>
      <c r="KZV6" s="78"/>
      <c r="KZW6" s="78"/>
      <c r="KZX6" s="78"/>
      <c r="KZY6" s="78"/>
      <c r="KZZ6" s="78"/>
      <c r="LAA6" s="78"/>
      <c r="LAB6" s="78"/>
      <c r="LAC6" s="78"/>
      <c r="LAD6" s="78"/>
      <c r="LAE6" s="78"/>
      <c r="LAF6" s="78"/>
      <c r="LAG6" s="78"/>
      <c r="LAH6" s="78"/>
      <c r="LAI6" s="78"/>
      <c r="LAJ6" s="78"/>
      <c r="LAK6" s="78"/>
      <c r="LAL6" s="78"/>
      <c r="LAM6" s="78"/>
      <c r="LAN6" s="78"/>
      <c r="LAO6" s="78"/>
      <c r="LAP6" s="78"/>
      <c r="LAQ6" s="78"/>
      <c r="LAR6" s="78"/>
      <c r="LAS6" s="78"/>
      <c r="LAT6" s="78"/>
      <c r="LAU6" s="78"/>
      <c r="LAV6" s="78"/>
      <c r="LAW6" s="78"/>
      <c r="LAX6" s="78"/>
      <c r="LAY6" s="78"/>
      <c r="LAZ6" s="78"/>
      <c r="LBA6" s="78"/>
      <c r="LBB6" s="78"/>
      <c r="LBC6" s="78"/>
      <c r="LBD6" s="78"/>
      <c r="LBE6" s="78"/>
      <c r="LBF6" s="78"/>
      <c r="LBG6" s="78"/>
      <c r="LBH6" s="78"/>
      <c r="LBI6" s="78"/>
      <c r="LBJ6" s="78"/>
      <c r="LBK6" s="78"/>
      <c r="LBL6" s="78"/>
      <c r="LBM6" s="78"/>
      <c r="LBN6" s="78"/>
      <c r="LBO6" s="78"/>
      <c r="LBP6" s="78"/>
      <c r="LBQ6" s="78"/>
      <c r="LBR6" s="78"/>
      <c r="LBS6" s="78"/>
      <c r="LBT6" s="78"/>
      <c r="LBU6" s="78"/>
      <c r="LBV6" s="78"/>
      <c r="LBW6" s="78"/>
      <c r="LBX6" s="78"/>
      <c r="LBY6" s="78"/>
      <c r="LBZ6" s="78"/>
      <c r="LCA6" s="78"/>
      <c r="LCB6" s="78"/>
      <c r="LCC6" s="78"/>
      <c r="LCD6" s="78"/>
      <c r="LCE6" s="78"/>
      <c r="LCF6" s="78"/>
      <c r="LCG6" s="78"/>
      <c r="LCH6" s="78"/>
      <c r="LCI6" s="78"/>
      <c r="LCJ6" s="78"/>
      <c r="LCK6" s="78"/>
      <c r="LCL6" s="78"/>
      <c r="LCM6" s="78"/>
      <c r="LCN6" s="78"/>
      <c r="LCO6" s="78"/>
      <c r="LCP6" s="78"/>
      <c r="LCQ6" s="78"/>
      <c r="LCR6" s="78"/>
      <c r="LCS6" s="78"/>
      <c r="LCT6" s="78"/>
      <c r="LCU6" s="78"/>
      <c r="LCV6" s="78"/>
      <c r="LCW6" s="78"/>
      <c r="LCX6" s="78"/>
      <c r="LCY6" s="78"/>
      <c r="LCZ6" s="78"/>
      <c r="LDA6" s="78"/>
      <c r="LDB6" s="78"/>
      <c r="LDC6" s="78"/>
      <c r="LDD6" s="78"/>
      <c r="LDE6" s="78"/>
      <c r="LDF6" s="78"/>
      <c r="LDG6" s="78"/>
      <c r="LDH6" s="78"/>
      <c r="LDI6" s="78"/>
      <c r="LDJ6" s="78"/>
      <c r="LDK6" s="78"/>
      <c r="LDL6" s="78"/>
      <c r="LDM6" s="78"/>
      <c r="LDN6" s="78"/>
      <c r="LDO6" s="78"/>
      <c r="LDP6" s="78"/>
      <c r="LDQ6" s="78"/>
      <c r="LDR6" s="78"/>
      <c r="LDS6" s="78"/>
      <c r="LDT6" s="78"/>
      <c r="LDU6" s="78"/>
      <c r="LDV6" s="78"/>
      <c r="LDW6" s="78"/>
      <c r="LDX6" s="78"/>
      <c r="LDY6" s="78"/>
      <c r="LDZ6" s="78"/>
      <c r="LEA6" s="78"/>
      <c r="LEB6" s="78"/>
      <c r="LEC6" s="78"/>
      <c r="LED6" s="78"/>
      <c r="LEE6" s="78"/>
      <c r="LEF6" s="78"/>
      <c r="LEG6" s="78"/>
      <c r="LEH6" s="78"/>
      <c r="LEI6" s="78"/>
      <c r="LEJ6" s="78"/>
      <c r="LEK6" s="78"/>
      <c r="LEL6" s="78"/>
      <c r="LEM6" s="78"/>
      <c r="LEN6" s="78"/>
      <c r="LEO6" s="78"/>
      <c r="LEP6" s="78"/>
      <c r="LEQ6" s="78"/>
      <c r="LER6" s="78"/>
      <c r="LES6" s="78"/>
      <c r="LET6" s="78"/>
      <c r="LEU6" s="78"/>
      <c r="LEV6" s="78"/>
      <c r="LEW6" s="78"/>
      <c r="LEX6" s="78"/>
      <c r="LEY6" s="78"/>
      <c r="LEZ6" s="78"/>
      <c r="LFA6" s="78"/>
      <c r="LFB6" s="78"/>
      <c r="LFC6" s="78"/>
      <c r="LFD6" s="78"/>
      <c r="LFE6" s="78"/>
      <c r="LFF6" s="78"/>
      <c r="LFG6" s="78"/>
      <c r="LFH6" s="78"/>
      <c r="LFI6" s="78"/>
      <c r="LFJ6" s="78"/>
      <c r="LFK6" s="78"/>
      <c r="LFL6" s="78"/>
      <c r="LFM6" s="78"/>
      <c r="LFN6" s="78"/>
      <c r="LFO6" s="78"/>
      <c r="LFP6" s="78"/>
      <c r="LFQ6" s="78"/>
      <c r="LFR6" s="78"/>
      <c r="LFS6" s="78"/>
      <c r="LFT6" s="78"/>
      <c r="LFU6" s="78"/>
      <c r="LFV6" s="78"/>
      <c r="LFW6" s="78"/>
      <c r="LFX6" s="78"/>
      <c r="LFY6" s="78"/>
      <c r="LFZ6" s="78"/>
      <c r="LGA6" s="78"/>
      <c r="LGB6" s="78"/>
      <c r="LGC6" s="78"/>
      <c r="LGD6" s="78"/>
      <c r="LGE6" s="78"/>
      <c r="LGF6" s="78"/>
      <c r="LGG6" s="78"/>
      <c r="LGH6" s="78"/>
      <c r="LGI6" s="78"/>
      <c r="LGJ6" s="78"/>
      <c r="LGK6" s="78"/>
      <c r="LGL6" s="78"/>
      <c r="LGM6" s="78"/>
      <c r="LGN6" s="78"/>
      <c r="LGO6" s="78"/>
      <c r="LGP6" s="78"/>
      <c r="LGQ6" s="78"/>
      <c r="LGR6" s="78"/>
      <c r="LGS6" s="78"/>
      <c r="LGT6" s="78"/>
      <c r="LGU6" s="78"/>
      <c r="LGV6" s="78"/>
      <c r="LGW6" s="78"/>
      <c r="LGX6" s="78"/>
      <c r="LGY6" s="78"/>
      <c r="LGZ6" s="78"/>
      <c r="LHA6" s="78"/>
      <c r="LHB6" s="78"/>
      <c r="LHC6" s="78"/>
      <c r="LHD6" s="78"/>
      <c r="LHE6" s="78"/>
      <c r="LHF6" s="78"/>
      <c r="LHG6" s="78"/>
      <c r="LHH6" s="78"/>
      <c r="LHI6" s="78"/>
      <c r="LHJ6" s="78"/>
      <c r="LHK6" s="78"/>
      <c r="LHL6" s="78"/>
      <c r="LHM6" s="78"/>
      <c r="LHN6" s="78"/>
      <c r="LHO6" s="78"/>
      <c r="LHP6" s="78"/>
      <c r="LHQ6" s="78"/>
      <c r="LHR6" s="78"/>
      <c r="LHS6" s="78"/>
      <c r="LHT6" s="78"/>
      <c r="LHU6" s="78"/>
      <c r="LHV6" s="78"/>
      <c r="LHW6" s="78"/>
      <c r="LHX6" s="78"/>
      <c r="LHY6" s="78"/>
      <c r="LHZ6" s="78"/>
      <c r="LIA6" s="78"/>
      <c r="LIB6" s="78"/>
      <c r="LIC6" s="78"/>
      <c r="LID6" s="78"/>
      <c r="LIE6" s="78"/>
      <c r="LIF6" s="78"/>
      <c r="LIG6" s="78"/>
      <c r="LIH6" s="78"/>
      <c r="LII6" s="78"/>
      <c r="LIJ6" s="78"/>
      <c r="LIK6" s="78"/>
      <c r="LIL6" s="78"/>
      <c r="LIM6" s="78"/>
      <c r="LIN6" s="78"/>
      <c r="LIO6" s="78"/>
      <c r="LIP6" s="78"/>
      <c r="LIQ6" s="78"/>
      <c r="LIR6" s="78"/>
      <c r="LIS6" s="78"/>
      <c r="LIT6" s="78"/>
      <c r="LIU6" s="78"/>
      <c r="LIV6" s="78"/>
      <c r="LIW6" s="78"/>
      <c r="LIX6" s="78"/>
      <c r="LIY6" s="78"/>
      <c r="LIZ6" s="78"/>
      <c r="LJA6" s="78"/>
      <c r="LJB6" s="78"/>
      <c r="LJC6" s="78"/>
      <c r="LJD6" s="78"/>
      <c r="LJE6" s="78"/>
      <c r="LJF6" s="78"/>
      <c r="LJG6" s="78"/>
      <c r="LJH6" s="78"/>
      <c r="LJI6" s="78"/>
      <c r="LJJ6" s="78"/>
      <c r="LJK6" s="78"/>
      <c r="LJL6" s="78"/>
      <c r="LJM6" s="78"/>
      <c r="LJN6" s="78"/>
      <c r="LJO6" s="78"/>
      <c r="LJP6" s="78"/>
      <c r="LJQ6" s="78"/>
      <c r="LJR6" s="78"/>
      <c r="LJS6" s="78"/>
      <c r="LJT6" s="78"/>
      <c r="LJU6" s="78"/>
      <c r="LJV6" s="78"/>
      <c r="LJW6" s="78"/>
      <c r="LJX6" s="78"/>
      <c r="LJY6" s="78"/>
      <c r="LJZ6" s="78"/>
      <c r="LKA6" s="78"/>
      <c r="LKB6" s="78"/>
      <c r="LKC6" s="78"/>
      <c r="LKD6" s="78"/>
      <c r="LKE6" s="78"/>
      <c r="LKF6" s="78"/>
      <c r="LKG6" s="78"/>
      <c r="LKH6" s="78"/>
      <c r="LKI6" s="78"/>
      <c r="LKJ6" s="78"/>
      <c r="LKK6" s="78"/>
      <c r="LKL6" s="78"/>
      <c r="LKM6" s="78"/>
      <c r="LKN6" s="78"/>
      <c r="LKO6" s="78"/>
      <c r="LKP6" s="78"/>
      <c r="LKQ6" s="78"/>
      <c r="LKR6" s="78"/>
      <c r="LKS6" s="78"/>
      <c r="LKT6" s="78"/>
      <c r="LKU6" s="78"/>
      <c r="LKV6" s="78"/>
      <c r="LKW6" s="78"/>
      <c r="LKX6" s="78"/>
      <c r="LKY6" s="78"/>
      <c r="LKZ6" s="78"/>
      <c r="LLA6" s="78"/>
      <c r="LLB6" s="78"/>
      <c r="LLC6" s="78"/>
      <c r="LLD6" s="78"/>
      <c r="LLE6" s="78"/>
      <c r="LLF6" s="78"/>
      <c r="LLG6" s="78"/>
      <c r="LLH6" s="78"/>
      <c r="LLI6" s="78"/>
      <c r="LLJ6" s="78"/>
      <c r="LLK6" s="78"/>
      <c r="LLL6" s="78"/>
      <c r="LLM6" s="78"/>
      <c r="LLN6" s="78"/>
      <c r="LLO6" s="78"/>
      <c r="LLP6" s="78"/>
      <c r="LLQ6" s="78"/>
      <c r="LLR6" s="78"/>
      <c r="LLS6" s="78"/>
      <c r="LLT6" s="78"/>
      <c r="LLU6" s="78"/>
      <c r="LLV6" s="78"/>
      <c r="LLW6" s="78"/>
      <c r="LLX6" s="78"/>
      <c r="LLY6" s="78"/>
      <c r="LLZ6" s="78"/>
      <c r="LMA6" s="78"/>
      <c r="LMB6" s="78"/>
      <c r="LMC6" s="78"/>
      <c r="LMD6" s="78"/>
      <c r="LME6" s="78"/>
      <c r="LMF6" s="78"/>
      <c r="LMG6" s="78"/>
      <c r="LMH6" s="78"/>
      <c r="LMI6" s="78"/>
      <c r="LMJ6" s="78"/>
      <c r="LMK6" s="78"/>
      <c r="LML6" s="78"/>
      <c r="LMM6" s="78"/>
      <c r="LMN6" s="78"/>
      <c r="LMO6" s="78"/>
      <c r="LMP6" s="78"/>
      <c r="LMQ6" s="78"/>
      <c r="LMR6" s="78"/>
      <c r="LMS6" s="78"/>
      <c r="LMT6" s="78"/>
      <c r="LMU6" s="78"/>
      <c r="LMV6" s="78"/>
      <c r="LMW6" s="78"/>
      <c r="LMX6" s="78"/>
      <c r="LMY6" s="78"/>
      <c r="LMZ6" s="78"/>
      <c r="LNA6" s="78"/>
      <c r="LNB6" s="78"/>
      <c r="LNC6" s="78"/>
      <c r="LND6" s="78"/>
      <c r="LNE6" s="78"/>
      <c r="LNF6" s="78"/>
      <c r="LNG6" s="78"/>
      <c r="LNH6" s="78"/>
      <c r="LNI6" s="78"/>
      <c r="LNJ6" s="78"/>
      <c r="LNK6" s="78"/>
      <c r="LNL6" s="78"/>
      <c r="LNM6" s="78"/>
      <c r="LNN6" s="78"/>
      <c r="LNO6" s="78"/>
      <c r="LNP6" s="78"/>
      <c r="LNQ6" s="78"/>
      <c r="LNR6" s="78"/>
      <c r="LNS6" s="78"/>
      <c r="LNT6" s="78"/>
      <c r="LNU6" s="78"/>
      <c r="LNV6" s="78"/>
      <c r="LNW6" s="78"/>
      <c r="LNX6" s="78"/>
      <c r="LNY6" s="78"/>
      <c r="LNZ6" s="78"/>
      <c r="LOA6" s="78"/>
      <c r="LOB6" s="78"/>
      <c r="LOC6" s="78"/>
      <c r="LOD6" s="78"/>
      <c r="LOE6" s="78"/>
      <c r="LOF6" s="78"/>
      <c r="LOG6" s="78"/>
      <c r="LOH6" s="78"/>
      <c r="LOI6" s="78"/>
      <c r="LOJ6" s="78"/>
      <c r="LOK6" s="78"/>
      <c r="LOL6" s="78"/>
      <c r="LOM6" s="78"/>
      <c r="LON6" s="78"/>
      <c r="LOO6" s="78"/>
      <c r="LOP6" s="78"/>
      <c r="LOQ6" s="78"/>
      <c r="LOR6" s="78"/>
      <c r="LOS6" s="78"/>
      <c r="LOT6" s="78"/>
      <c r="LOU6" s="78"/>
      <c r="LOV6" s="78"/>
      <c r="LOW6" s="78"/>
      <c r="LOX6" s="78"/>
      <c r="LOY6" s="78"/>
      <c r="LOZ6" s="78"/>
      <c r="LPA6" s="78"/>
      <c r="LPB6" s="78"/>
      <c r="LPC6" s="78"/>
      <c r="LPD6" s="78"/>
      <c r="LPE6" s="78"/>
      <c r="LPF6" s="78"/>
      <c r="LPG6" s="78"/>
      <c r="LPH6" s="78"/>
      <c r="LPI6" s="78"/>
      <c r="LPJ6" s="78"/>
      <c r="LPK6" s="78"/>
      <c r="LPL6" s="78"/>
      <c r="LPM6" s="78"/>
      <c r="LPN6" s="78"/>
      <c r="LPO6" s="78"/>
      <c r="LPP6" s="78"/>
      <c r="LPQ6" s="78"/>
      <c r="LPR6" s="78"/>
      <c r="LPS6" s="78"/>
      <c r="LPT6" s="78"/>
      <c r="LPU6" s="78"/>
      <c r="LPV6" s="78"/>
      <c r="LPW6" s="78"/>
      <c r="LPX6" s="78"/>
      <c r="LPY6" s="78"/>
      <c r="LPZ6" s="78"/>
      <c r="LQA6" s="78"/>
      <c r="LQB6" s="78"/>
      <c r="LQC6" s="78"/>
      <c r="LQD6" s="78"/>
      <c r="LQE6" s="78"/>
      <c r="LQF6" s="78"/>
      <c r="LQG6" s="78"/>
      <c r="LQH6" s="78"/>
      <c r="LQI6" s="78"/>
      <c r="LQJ6" s="78"/>
      <c r="LQK6" s="78"/>
      <c r="LQL6" s="78"/>
      <c r="LQM6" s="78"/>
      <c r="LQN6" s="78"/>
      <c r="LQO6" s="78"/>
      <c r="LQP6" s="78"/>
      <c r="LQQ6" s="78"/>
      <c r="LQR6" s="78"/>
      <c r="LQS6" s="78"/>
      <c r="LQT6" s="78"/>
      <c r="LQU6" s="78"/>
      <c r="LQV6" s="78"/>
      <c r="LQW6" s="78"/>
      <c r="LQX6" s="78"/>
      <c r="LQY6" s="78"/>
      <c r="LQZ6" s="78"/>
      <c r="LRA6" s="78"/>
      <c r="LRB6" s="78"/>
      <c r="LRC6" s="78"/>
      <c r="LRD6" s="78"/>
      <c r="LRE6" s="78"/>
      <c r="LRF6" s="78"/>
      <c r="LRG6" s="78"/>
      <c r="LRH6" s="78"/>
      <c r="LRI6" s="78"/>
      <c r="LRJ6" s="78"/>
      <c r="LRK6" s="78"/>
      <c r="LRL6" s="78"/>
      <c r="LRM6" s="78"/>
      <c r="LRN6" s="78"/>
      <c r="LRO6" s="78"/>
      <c r="LRP6" s="78"/>
      <c r="LRQ6" s="78"/>
      <c r="LRR6" s="78"/>
      <c r="LRS6" s="78"/>
      <c r="LRT6" s="78"/>
      <c r="LRU6" s="78"/>
      <c r="LRV6" s="78"/>
      <c r="LRW6" s="78"/>
      <c r="LRX6" s="78"/>
      <c r="LRY6" s="78"/>
      <c r="LRZ6" s="78"/>
      <c r="LSA6" s="78"/>
      <c r="LSB6" s="78"/>
      <c r="LSC6" s="78"/>
      <c r="LSD6" s="78"/>
      <c r="LSE6" s="78"/>
      <c r="LSF6" s="78"/>
      <c r="LSG6" s="78"/>
      <c r="LSH6" s="78"/>
      <c r="LSI6" s="78"/>
      <c r="LSJ6" s="78"/>
      <c r="LSK6" s="78"/>
      <c r="LSL6" s="78"/>
      <c r="LSM6" s="78"/>
      <c r="LSN6" s="78"/>
      <c r="LSO6" s="78"/>
      <c r="LSP6" s="78"/>
      <c r="LSQ6" s="78"/>
      <c r="LSR6" s="78"/>
      <c r="LSS6" s="78"/>
      <c r="LST6" s="78"/>
      <c r="LSU6" s="78"/>
      <c r="LSV6" s="78"/>
      <c r="LSW6" s="78"/>
      <c r="LSX6" s="78"/>
      <c r="LSY6" s="78"/>
      <c r="LSZ6" s="78"/>
      <c r="LTA6" s="78"/>
      <c r="LTB6" s="78"/>
      <c r="LTC6" s="78"/>
      <c r="LTD6" s="78"/>
      <c r="LTE6" s="78"/>
      <c r="LTF6" s="78"/>
      <c r="LTG6" s="78"/>
      <c r="LTH6" s="78"/>
      <c r="LTI6" s="78"/>
      <c r="LTJ6" s="78"/>
      <c r="LTK6" s="78"/>
      <c r="LTL6" s="78"/>
      <c r="LTM6" s="78"/>
      <c r="LTN6" s="78"/>
      <c r="LTO6" s="78"/>
      <c r="LTP6" s="78"/>
      <c r="LTQ6" s="78"/>
      <c r="LTR6" s="78"/>
      <c r="LTS6" s="78"/>
      <c r="LTT6" s="78"/>
      <c r="LTU6" s="78"/>
      <c r="LTV6" s="78"/>
      <c r="LTW6" s="78"/>
      <c r="LTX6" s="78"/>
      <c r="LTY6" s="78"/>
      <c r="LTZ6" s="78"/>
      <c r="LUA6" s="78"/>
      <c r="LUB6" s="78"/>
      <c r="LUC6" s="78"/>
      <c r="LUD6" s="78"/>
      <c r="LUE6" s="78"/>
      <c r="LUF6" s="78"/>
      <c r="LUG6" s="78"/>
      <c r="LUH6" s="78"/>
      <c r="LUI6" s="78"/>
      <c r="LUJ6" s="78"/>
      <c r="LUK6" s="78"/>
      <c r="LUL6" s="78"/>
      <c r="LUM6" s="78"/>
      <c r="LUN6" s="78"/>
      <c r="LUO6" s="78"/>
      <c r="LUP6" s="78"/>
      <c r="LUQ6" s="78"/>
      <c r="LUR6" s="78"/>
      <c r="LUS6" s="78"/>
      <c r="LUT6" s="78"/>
      <c r="LUU6" s="78"/>
      <c r="LUV6" s="78"/>
      <c r="LUW6" s="78"/>
      <c r="LUX6" s="78"/>
      <c r="LUY6" s="78"/>
      <c r="LUZ6" s="78"/>
      <c r="LVA6" s="78"/>
      <c r="LVB6" s="78"/>
      <c r="LVC6" s="78"/>
      <c r="LVD6" s="78"/>
      <c r="LVE6" s="78"/>
      <c r="LVF6" s="78"/>
      <c r="LVG6" s="78"/>
      <c r="LVH6" s="78"/>
      <c r="LVI6" s="78"/>
      <c r="LVJ6" s="78"/>
      <c r="LVK6" s="78"/>
      <c r="LVL6" s="78"/>
      <c r="LVM6" s="78"/>
      <c r="LVN6" s="78"/>
      <c r="LVO6" s="78"/>
      <c r="LVP6" s="78"/>
      <c r="LVQ6" s="78"/>
      <c r="LVR6" s="78"/>
      <c r="LVS6" s="78"/>
      <c r="LVT6" s="78"/>
      <c r="LVU6" s="78"/>
      <c r="LVV6" s="78"/>
      <c r="LVW6" s="78"/>
      <c r="LVX6" s="78"/>
      <c r="LVY6" s="78"/>
      <c r="LVZ6" s="78"/>
      <c r="LWA6" s="78"/>
      <c r="LWB6" s="78"/>
      <c r="LWC6" s="78"/>
      <c r="LWD6" s="78"/>
      <c r="LWE6" s="78"/>
      <c r="LWF6" s="78"/>
      <c r="LWG6" s="78"/>
      <c r="LWH6" s="78"/>
      <c r="LWI6" s="78"/>
      <c r="LWJ6" s="78"/>
      <c r="LWK6" s="78"/>
      <c r="LWL6" s="78"/>
      <c r="LWM6" s="78"/>
      <c r="LWN6" s="78"/>
      <c r="LWO6" s="78"/>
      <c r="LWP6" s="78"/>
      <c r="LWQ6" s="78"/>
      <c r="LWR6" s="78"/>
      <c r="LWS6" s="78"/>
      <c r="LWT6" s="78"/>
      <c r="LWU6" s="78"/>
      <c r="LWV6" s="78"/>
      <c r="LWW6" s="78"/>
      <c r="LWX6" s="78"/>
      <c r="LWY6" s="78"/>
      <c r="LWZ6" s="78"/>
      <c r="LXA6" s="78"/>
      <c r="LXB6" s="78"/>
      <c r="LXC6" s="78"/>
      <c r="LXD6" s="78"/>
      <c r="LXE6" s="78"/>
      <c r="LXF6" s="78"/>
      <c r="LXG6" s="78"/>
      <c r="LXH6" s="78"/>
      <c r="LXI6" s="78"/>
      <c r="LXJ6" s="78"/>
      <c r="LXK6" s="78"/>
      <c r="LXL6" s="78"/>
      <c r="LXM6" s="78"/>
      <c r="LXN6" s="78"/>
      <c r="LXO6" s="78"/>
      <c r="LXP6" s="78"/>
      <c r="LXQ6" s="78"/>
      <c r="LXR6" s="78"/>
      <c r="LXS6" s="78"/>
      <c r="LXT6" s="78"/>
      <c r="LXU6" s="78"/>
      <c r="LXV6" s="78"/>
      <c r="LXW6" s="78"/>
      <c r="LXX6" s="78"/>
      <c r="LXY6" s="78"/>
      <c r="LXZ6" s="78"/>
      <c r="LYA6" s="78"/>
      <c r="LYB6" s="78"/>
      <c r="LYC6" s="78"/>
      <c r="LYD6" s="78"/>
      <c r="LYE6" s="78"/>
      <c r="LYF6" s="78"/>
      <c r="LYG6" s="78"/>
      <c r="LYH6" s="78"/>
      <c r="LYI6" s="78"/>
      <c r="LYJ6" s="78"/>
      <c r="LYK6" s="78"/>
      <c r="LYL6" s="78"/>
      <c r="LYM6" s="78"/>
      <c r="LYN6" s="78"/>
      <c r="LYO6" s="78"/>
      <c r="LYP6" s="78"/>
      <c r="LYQ6" s="78"/>
      <c r="LYR6" s="78"/>
      <c r="LYS6" s="78"/>
      <c r="LYT6" s="78"/>
      <c r="LYU6" s="78"/>
      <c r="LYV6" s="78"/>
      <c r="LYW6" s="78"/>
      <c r="LYX6" s="78"/>
      <c r="LYY6" s="78"/>
      <c r="LYZ6" s="78"/>
      <c r="LZA6" s="78"/>
      <c r="LZB6" s="78"/>
      <c r="LZC6" s="78"/>
      <c r="LZD6" s="78"/>
      <c r="LZE6" s="78"/>
      <c r="LZF6" s="78"/>
      <c r="LZG6" s="78"/>
      <c r="LZH6" s="78"/>
      <c r="LZI6" s="78"/>
      <c r="LZJ6" s="78"/>
      <c r="LZK6" s="78"/>
      <c r="LZL6" s="78"/>
      <c r="LZM6" s="78"/>
      <c r="LZN6" s="78"/>
      <c r="LZO6" s="78"/>
      <c r="LZP6" s="78"/>
      <c r="LZQ6" s="78"/>
      <c r="LZR6" s="78"/>
      <c r="LZS6" s="78"/>
      <c r="LZT6" s="78"/>
      <c r="LZU6" s="78"/>
      <c r="LZV6" s="78"/>
      <c r="LZW6" s="78"/>
      <c r="LZX6" s="78"/>
      <c r="LZY6" s="78"/>
      <c r="LZZ6" s="78"/>
      <c r="MAA6" s="78"/>
      <c r="MAB6" s="78"/>
      <c r="MAC6" s="78"/>
      <c r="MAD6" s="78"/>
      <c r="MAE6" s="78"/>
      <c r="MAF6" s="78"/>
      <c r="MAG6" s="78"/>
      <c r="MAH6" s="78"/>
      <c r="MAI6" s="78"/>
      <c r="MAJ6" s="78"/>
      <c r="MAK6" s="78"/>
      <c r="MAL6" s="78"/>
      <c r="MAM6" s="78"/>
      <c r="MAN6" s="78"/>
      <c r="MAO6" s="78"/>
      <c r="MAP6" s="78"/>
      <c r="MAQ6" s="78"/>
      <c r="MAR6" s="78"/>
      <c r="MAS6" s="78"/>
      <c r="MAT6" s="78"/>
      <c r="MAU6" s="78"/>
      <c r="MAV6" s="78"/>
      <c r="MAW6" s="78"/>
      <c r="MAX6" s="78"/>
      <c r="MAY6" s="78"/>
      <c r="MAZ6" s="78"/>
      <c r="MBA6" s="78"/>
      <c r="MBB6" s="78"/>
      <c r="MBC6" s="78"/>
      <c r="MBD6" s="78"/>
      <c r="MBE6" s="78"/>
      <c r="MBF6" s="78"/>
      <c r="MBG6" s="78"/>
      <c r="MBH6" s="78"/>
      <c r="MBI6" s="78"/>
      <c r="MBJ6" s="78"/>
      <c r="MBK6" s="78"/>
      <c r="MBL6" s="78"/>
      <c r="MBM6" s="78"/>
      <c r="MBN6" s="78"/>
      <c r="MBO6" s="78"/>
      <c r="MBP6" s="78"/>
      <c r="MBQ6" s="78"/>
      <c r="MBR6" s="78"/>
      <c r="MBS6" s="78"/>
      <c r="MBT6" s="78"/>
      <c r="MBU6" s="78"/>
      <c r="MBV6" s="78"/>
      <c r="MBW6" s="78"/>
      <c r="MBX6" s="78"/>
      <c r="MBY6" s="78"/>
      <c r="MBZ6" s="78"/>
      <c r="MCA6" s="78"/>
      <c r="MCB6" s="78"/>
      <c r="MCC6" s="78"/>
      <c r="MCD6" s="78"/>
      <c r="MCE6" s="78"/>
      <c r="MCF6" s="78"/>
      <c r="MCG6" s="78"/>
      <c r="MCH6" s="78"/>
      <c r="MCI6" s="78"/>
      <c r="MCJ6" s="78"/>
      <c r="MCK6" s="78"/>
      <c r="MCL6" s="78"/>
      <c r="MCM6" s="78"/>
      <c r="MCN6" s="78"/>
      <c r="MCO6" s="78"/>
      <c r="MCP6" s="78"/>
      <c r="MCQ6" s="78"/>
      <c r="MCR6" s="78"/>
      <c r="MCS6" s="78"/>
      <c r="MCT6" s="78"/>
      <c r="MCU6" s="78"/>
      <c r="MCV6" s="78"/>
      <c r="MCW6" s="78"/>
      <c r="MCX6" s="78"/>
      <c r="MCY6" s="78"/>
      <c r="MCZ6" s="78"/>
      <c r="MDA6" s="78"/>
      <c r="MDB6" s="78"/>
      <c r="MDC6" s="78"/>
      <c r="MDD6" s="78"/>
      <c r="MDE6" s="78"/>
      <c r="MDF6" s="78"/>
      <c r="MDG6" s="78"/>
      <c r="MDH6" s="78"/>
      <c r="MDI6" s="78"/>
      <c r="MDJ6" s="78"/>
      <c r="MDK6" s="78"/>
      <c r="MDL6" s="78"/>
      <c r="MDM6" s="78"/>
      <c r="MDN6" s="78"/>
      <c r="MDO6" s="78"/>
      <c r="MDP6" s="78"/>
      <c r="MDQ6" s="78"/>
      <c r="MDR6" s="78"/>
      <c r="MDS6" s="78"/>
      <c r="MDT6" s="78"/>
      <c r="MDU6" s="78"/>
      <c r="MDV6" s="78"/>
      <c r="MDW6" s="78"/>
      <c r="MDX6" s="78"/>
      <c r="MDY6" s="78"/>
      <c r="MDZ6" s="78"/>
      <c r="MEA6" s="78"/>
      <c r="MEB6" s="78"/>
      <c r="MEC6" s="78"/>
      <c r="MED6" s="78"/>
      <c r="MEE6" s="78"/>
      <c r="MEF6" s="78"/>
      <c r="MEG6" s="78"/>
      <c r="MEH6" s="78"/>
      <c r="MEI6" s="78"/>
      <c r="MEJ6" s="78"/>
      <c r="MEK6" s="78"/>
      <c r="MEL6" s="78"/>
      <c r="MEM6" s="78"/>
      <c r="MEN6" s="78"/>
      <c r="MEO6" s="78"/>
      <c r="MEP6" s="78"/>
      <c r="MEQ6" s="78"/>
      <c r="MER6" s="78"/>
      <c r="MES6" s="78"/>
      <c r="MET6" s="78"/>
      <c r="MEU6" s="78"/>
      <c r="MEV6" s="78"/>
      <c r="MEW6" s="78"/>
      <c r="MEX6" s="78"/>
      <c r="MEY6" s="78"/>
      <c r="MEZ6" s="78"/>
      <c r="MFA6" s="78"/>
      <c r="MFB6" s="78"/>
      <c r="MFC6" s="78"/>
      <c r="MFD6" s="78"/>
      <c r="MFE6" s="78"/>
      <c r="MFF6" s="78"/>
      <c r="MFG6" s="78"/>
      <c r="MFH6" s="78"/>
      <c r="MFI6" s="78"/>
      <c r="MFJ6" s="78"/>
      <c r="MFK6" s="78"/>
      <c r="MFL6" s="78"/>
      <c r="MFM6" s="78"/>
      <c r="MFN6" s="78"/>
      <c r="MFO6" s="78"/>
      <c r="MFP6" s="78"/>
      <c r="MFQ6" s="78"/>
      <c r="MFR6" s="78"/>
      <c r="MFS6" s="78"/>
      <c r="MFT6" s="78"/>
      <c r="MFU6" s="78"/>
      <c r="MFV6" s="78"/>
      <c r="MFW6" s="78"/>
      <c r="MFX6" s="78"/>
      <c r="MFY6" s="78"/>
      <c r="MFZ6" s="78"/>
      <c r="MGA6" s="78"/>
      <c r="MGB6" s="78"/>
      <c r="MGC6" s="78"/>
      <c r="MGD6" s="78"/>
      <c r="MGE6" s="78"/>
      <c r="MGF6" s="78"/>
      <c r="MGG6" s="78"/>
      <c r="MGH6" s="78"/>
      <c r="MGI6" s="78"/>
      <c r="MGJ6" s="78"/>
      <c r="MGK6" s="78"/>
      <c r="MGL6" s="78"/>
      <c r="MGM6" s="78"/>
      <c r="MGN6" s="78"/>
      <c r="MGO6" s="78"/>
      <c r="MGP6" s="78"/>
      <c r="MGQ6" s="78"/>
      <c r="MGR6" s="78"/>
      <c r="MGS6" s="78"/>
      <c r="MGT6" s="78"/>
      <c r="MGU6" s="78"/>
      <c r="MGV6" s="78"/>
      <c r="MGW6" s="78"/>
      <c r="MGX6" s="78"/>
      <c r="MGY6" s="78"/>
      <c r="MGZ6" s="78"/>
      <c r="MHA6" s="78"/>
      <c r="MHB6" s="78"/>
      <c r="MHC6" s="78"/>
      <c r="MHD6" s="78"/>
      <c r="MHE6" s="78"/>
      <c r="MHF6" s="78"/>
      <c r="MHG6" s="78"/>
      <c r="MHH6" s="78"/>
      <c r="MHI6" s="78"/>
      <c r="MHJ6" s="78"/>
      <c r="MHK6" s="78"/>
      <c r="MHL6" s="78"/>
      <c r="MHM6" s="78"/>
      <c r="MHN6" s="78"/>
      <c r="MHO6" s="78"/>
      <c r="MHP6" s="78"/>
      <c r="MHQ6" s="78"/>
      <c r="MHR6" s="78"/>
      <c r="MHS6" s="78"/>
      <c r="MHT6" s="78"/>
      <c r="MHU6" s="78"/>
      <c r="MHV6" s="78"/>
      <c r="MHW6" s="78"/>
      <c r="MHX6" s="78"/>
      <c r="MHY6" s="78"/>
      <c r="MHZ6" s="78"/>
      <c r="MIA6" s="78"/>
      <c r="MIB6" s="78"/>
      <c r="MIC6" s="78"/>
      <c r="MID6" s="78"/>
      <c r="MIE6" s="78"/>
      <c r="MIF6" s="78"/>
      <c r="MIG6" s="78"/>
      <c r="MIH6" s="78"/>
      <c r="MII6" s="78"/>
      <c r="MIJ6" s="78"/>
      <c r="MIK6" s="78"/>
      <c r="MIL6" s="78"/>
      <c r="MIM6" s="78"/>
      <c r="MIN6" s="78"/>
      <c r="MIO6" s="78"/>
      <c r="MIP6" s="78"/>
      <c r="MIQ6" s="78"/>
      <c r="MIR6" s="78"/>
      <c r="MIS6" s="78"/>
      <c r="MIT6" s="78"/>
      <c r="MIU6" s="78"/>
      <c r="MIV6" s="78"/>
      <c r="MIW6" s="78"/>
      <c r="MIX6" s="78"/>
      <c r="MIY6" s="78"/>
      <c r="MIZ6" s="78"/>
      <c r="MJA6" s="78"/>
      <c r="MJB6" s="78"/>
      <c r="MJC6" s="78"/>
      <c r="MJD6" s="78"/>
      <c r="MJE6" s="78"/>
      <c r="MJF6" s="78"/>
      <c r="MJG6" s="78"/>
      <c r="MJH6" s="78"/>
      <c r="MJI6" s="78"/>
      <c r="MJJ6" s="78"/>
      <c r="MJK6" s="78"/>
      <c r="MJL6" s="78"/>
      <c r="MJM6" s="78"/>
      <c r="MJN6" s="78"/>
      <c r="MJO6" s="78"/>
      <c r="MJP6" s="78"/>
      <c r="MJQ6" s="78"/>
      <c r="MJR6" s="78"/>
      <c r="MJS6" s="78"/>
      <c r="MJT6" s="78"/>
      <c r="MJU6" s="78"/>
      <c r="MJV6" s="78"/>
      <c r="MJW6" s="78"/>
      <c r="MJX6" s="78"/>
      <c r="MJY6" s="78"/>
      <c r="MJZ6" s="78"/>
      <c r="MKA6" s="78"/>
      <c r="MKB6" s="78"/>
      <c r="MKC6" s="78"/>
      <c r="MKD6" s="78"/>
      <c r="MKE6" s="78"/>
      <c r="MKF6" s="78"/>
      <c r="MKG6" s="78"/>
      <c r="MKH6" s="78"/>
      <c r="MKI6" s="78"/>
      <c r="MKJ6" s="78"/>
      <c r="MKK6" s="78"/>
      <c r="MKL6" s="78"/>
      <c r="MKM6" s="78"/>
      <c r="MKN6" s="78"/>
      <c r="MKO6" s="78"/>
      <c r="MKP6" s="78"/>
      <c r="MKQ6" s="78"/>
      <c r="MKR6" s="78"/>
      <c r="MKS6" s="78"/>
      <c r="MKT6" s="78"/>
      <c r="MKU6" s="78"/>
      <c r="MKV6" s="78"/>
      <c r="MKW6" s="78"/>
      <c r="MKX6" s="78"/>
      <c r="MKY6" s="78"/>
      <c r="MKZ6" s="78"/>
      <c r="MLA6" s="78"/>
      <c r="MLB6" s="78"/>
      <c r="MLC6" s="78"/>
      <c r="MLD6" s="78"/>
      <c r="MLE6" s="78"/>
      <c r="MLF6" s="78"/>
      <c r="MLG6" s="78"/>
      <c r="MLH6" s="78"/>
      <c r="MLI6" s="78"/>
      <c r="MLJ6" s="78"/>
      <c r="MLK6" s="78"/>
      <c r="MLL6" s="78"/>
      <c r="MLM6" s="78"/>
      <c r="MLN6" s="78"/>
      <c r="MLO6" s="78"/>
      <c r="MLP6" s="78"/>
      <c r="MLQ6" s="78"/>
      <c r="MLR6" s="78"/>
      <c r="MLS6" s="78"/>
      <c r="MLT6" s="78"/>
      <c r="MLU6" s="78"/>
      <c r="MLV6" s="78"/>
      <c r="MLW6" s="78"/>
      <c r="MLX6" s="78"/>
      <c r="MLY6" s="78"/>
      <c r="MLZ6" s="78"/>
      <c r="MMA6" s="78"/>
      <c r="MMB6" s="78"/>
      <c r="MMC6" s="78"/>
      <c r="MMD6" s="78"/>
      <c r="MME6" s="78"/>
      <c r="MMF6" s="78"/>
      <c r="MMG6" s="78"/>
      <c r="MMH6" s="78"/>
      <c r="MMI6" s="78"/>
      <c r="MMJ6" s="78"/>
      <c r="MMK6" s="78"/>
      <c r="MML6" s="78"/>
      <c r="MMM6" s="78"/>
      <c r="MMN6" s="78"/>
      <c r="MMO6" s="78"/>
      <c r="MMP6" s="78"/>
      <c r="MMQ6" s="78"/>
      <c r="MMR6" s="78"/>
      <c r="MMS6" s="78"/>
      <c r="MMT6" s="78"/>
      <c r="MMU6" s="78"/>
      <c r="MMV6" s="78"/>
      <c r="MMW6" s="78"/>
      <c r="MMX6" s="78"/>
      <c r="MMY6" s="78"/>
      <c r="MMZ6" s="78"/>
      <c r="MNA6" s="78"/>
      <c r="MNB6" s="78"/>
      <c r="MNC6" s="78"/>
      <c r="MND6" s="78"/>
      <c r="MNE6" s="78"/>
      <c r="MNF6" s="78"/>
      <c r="MNG6" s="78"/>
      <c r="MNH6" s="78"/>
      <c r="MNI6" s="78"/>
      <c r="MNJ6" s="78"/>
      <c r="MNK6" s="78"/>
      <c r="MNL6" s="78"/>
      <c r="MNM6" s="78"/>
      <c r="MNN6" s="78"/>
      <c r="MNO6" s="78"/>
      <c r="MNP6" s="78"/>
      <c r="MNQ6" s="78"/>
      <c r="MNR6" s="78"/>
      <c r="MNS6" s="78"/>
      <c r="MNT6" s="78"/>
      <c r="MNU6" s="78"/>
      <c r="MNV6" s="78"/>
      <c r="MNW6" s="78"/>
      <c r="MNX6" s="78"/>
      <c r="MNY6" s="78"/>
      <c r="MNZ6" s="78"/>
      <c r="MOA6" s="78"/>
      <c r="MOB6" s="78"/>
      <c r="MOC6" s="78"/>
      <c r="MOD6" s="78"/>
      <c r="MOE6" s="78"/>
      <c r="MOF6" s="78"/>
      <c r="MOG6" s="78"/>
      <c r="MOH6" s="78"/>
      <c r="MOI6" s="78"/>
      <c r="MOJ6" s="78"/>
      <c r="MOK6" s="78"/>
      <c r="MOL6" s="78"/>
      <c r="MOM6" s="78"/>
      <c r="MON6" s="78"/>
      <c r="MOO6" s="78"/>
      <c r="MOP6" s="78"/>
      <c r="MOQ6" s="78"/>
      <c r="MOR6" s="78"/>
      <c r="MOS6" s="78"/>
      <c r="MOT6" s="78"/>
      <c r="MOU6" s="78"/>
      <c r="MOV6" s="78"/>
      <c r="MOW6" s="78"/>
      <c r="MOX6" s="78"/>
      <c r="MOY6" s="78"/>
      <c r="MOZ6" s="78"/>
      <c r="MPA6" s="78"/>
      <c r="MPB6" s="78"/>
      <c r="MPC6" s="78"/>
      <c r="MPD6" s="78"/>
      <c r="MPE6" s="78"/>
      <c r="MPF6" s="78"/>
      <c r="MPG6" s="78"/>
      <c r="MPH6" s="78"/>
      <c r="MPI6" s="78"/>
      <c r="MPJ6" s="78"/>
      <c r="MPK6" s="78"/>
      <c r="MPL6" s="78"/>
      <c r="MPM6" s="78"/>
      <c r="MPN6" s="78"/>
      <c r="MPO6" s="78"/>
      <c r="MPP6" s="78"/>
      <c r="MPQ6" s="78"/>
      <c r="MPR6" s="78"/>
      <c r="MPS6" s="78"/>
      <c r="MPT6" s="78"/>
      <c r="MPU6" s="78"/>
      <c r="MPV6" s="78"/>
      <c r="MPW6" s="78"/>
      <c r="MPX6" s="78"/>
      <c r="MPY6" s="78"/>
      <c r="MPZ6" s="78"/>
      <c r="MQA6" s="78"/>
      <c r="MQB6" s="78"/>
      <c r="MQC6" s="78"/>
      <c r="MQD6" s="78"/>
      <c r="MQE6" s="78"/>
      <c r="MQF6" s="78"/>
      <c r="MQG6" s="78"/>
      <c r="MQH6" s="78"/>
      <c r="MQI6" s="78"/>
      <c r="MQJ6" s="78"/>
      <c r="MQK6" s="78"/>
      <c r="MQL6" s="78"/>
      <c r="MQM6" s="78"/>
      <c r="MQN6" s="78"/>
      <c r="MQO6" s="78"/>
      <c r="MQP6" s="78"/>
      <c r="MQQ6" s="78"/>
      <c r="MQR6" s="78"/>
      <c r="MQS6" s="78"/>
      <c r="MQT6" s="78"/>
      <c r="MQU6" s="78"/>
      <c r="MQV6" s="78"/>
      <c r="MQW6" s="78"/>
      <c r="MQX6" s="78"/>
      <c r="MQY6" s="78"/>
      <c r="MQZ6" s="78"/>
      <c r="MRA6" s="78"/>
      <c r="MRB6" s="78"/>
      <c r="MRC6" s="78"/>
      <c r="MRD6" s="78"/>
      <c r="MRE6" s="78"/>
      <c r="MRF6" s="78"/>
      <c r="MRG6" s="78"/>
      <c r="MRH6" s="78"/>
      <c r="MRI6" s="78"/>
      <c r="MRJ6" s="78"/>
      <c r="MRK6" s="78"/>
      <c r="MRL6" s="78"/>
      <c r="MRM6" s="78"/>
      <c r="MRN6" s="78"/>
      <c r="MRO6" s="78"/>
      <c r="MRP6" s="78"/>
      <c r="MRQ6" s="78"/>
      <c r="MRR6" s="78"/>
      <c r="MRS6" s="78"/>
      <c r="MRT6" s="78"/>
      <c r="MRU6" s="78"/>
      <c r="MRV6" s="78"/>
      <c r="MRW6" s="78"/>
      <c r="MRX6" s="78"/>
      <c r="MRY6" s="78"/>
      <c r="MRZ6" s="78"/>
      <c r="MSA6" s="78"/>
      <c r="MSB6" s="78"/>
      <c r="MSC6" s="78"/>
      <c r="MSD6" s="78"/>
      <c r="MSE6" s="78"/>
      <c r="MSF6" s="78"/>
      <c r="MSG6" s="78"/>
      <c r="MSH6" s="78"/>
      <c r="MSI6" s="78"/>
      <c r="MSJ6" s="78"/>
      <c r="MSK6" s="78"/>
      <c r="MSL6" s="78"/>
      <c r="MSM6" s="78"/>
      <c r="MSN6" s="78"/>
      <c r="MSO6" s="78"/>
      <c r="MSP6" s="78"/>
      <c r="MSQ6" s="78"/>
      <c r="MSR6" s="78"/>
      <c r="MSS6" s="78"/>
      <c r="MST6" s="78"/>
      <c r="MSU6" s="78"/>
      <c r="MSV6" s="78"/>
      <c r="MSW6" s="78"/>
      <c r="MSX6" s="78"/>
      <c r="MSY6" s="78"/>
      <c r="MSZ6" s="78"/>
      <c r="MTA6" s="78"/>
      <c r="MTB6" s="78"/>
      <c r="MTC6" s="78"/>
      <c r="MTD6" s="78"/>
      <c r="MTE6" s="78"/>
      <c r="MTF6" s="78"/>
      <c r="MTG6" s="78"/>
      <c r="MTH6" s="78"/>
      <c r="MTI6" s="78"/>
      <c r="MTJ6" s="78"/>
      <c r="MTK6" s="78"/>
      <c r="MTL6" s="78"/>
      <c r="MTM6" s="78"/>
      <c r="MTN6" s="78"/>
      <c r="MTO6" s="78"/>
      <c r="MTP6" s="78"/>
      <c r="MTQ6" s="78"/>
      <c r="MTR6" s="78"/>
      <c r="MTS6" s="78"/>
      <c r="MTT6" s="78"/>
      <c r="MTU6" s="78"/>
      <c r="MTV6" s="78"/>
      <c r="MTW6" s="78"/>
      <c r="MTX6" s="78"/>
      <c r="MTY6" s="78"/>
      <c r="MTZ6" s="78"/>
      <c r="MUA6" s="78"/>
      <c r="MUB6" s="78"/>
      <c r="MUC6" s="78"/>
      <c r="MUD6" s="78"/>
      <c r="MUE6" s="78"/>
      <c r="MUF6" s="78"/>
      <c r="MUG6" s="78"/>
      <c r="MUH6" s="78"/>
      <c r="MUI6" s="78"/>
      <c r="MUJ6" s="78"/>
      <c r="MUK6" s="78"/>
      <c r="MUL6" s="78"/>
      <c r="MUM6" s="78"/>
      <c r="MUN6" s="78"/>
      <c r="MUO6" s="78"/>
      <c r="MUP6" s="78"/>
      <c r="MUQ6" s="78"/>
      <c r="MUR6" s="78"/>
      <c r="MUS6" s="78"/>
      <c r="MUT6" s="78"/>
      <c r="MUU6" s="78"/>
      <c r="MUV6" s="78"/>
      <c r="MUW6" s="78"/>
      <c r="MUX6" s="78"/>
      <c r="MUY6" s="78"/>
      <c r="MUZ6" s="78"/>
      <c r="MVA6" s="78"/>
      <c r="MVB6" s="78"/>
      <c r="MVC6" s="78"/>
      <c r="MVD6" s="78"/>
      <c r="MVE6" s="78"/>
      <c r="MVF6" s="78"/>
      <c r="MVG6" s="78"/>
      <c r="MVH6" s="78"/>
      <c r="MVI6" s="78"/>
      <c r="MVJ6" s="78"/>
      <c r="MVK6" s="78"/>
      <c r="MVL6" s="78"/>
      <c r="MVM6" s="78"/>
      <c r="MVN6" s="78"/>
      <c r="MVO6" s="78"/>
      <c r="MVP6" s="78"/>
      <c r="MVQ6" s="78"/>
      <c r="MVR6" s="78"/>
      <c r="MVS6" s="78"/>
      <c r="MVT6" s="78"/>
      <c r="MVU6" s="78"/>
      <c r="MVV6" s="78"/>
      <c r="MVW6" s="78"/>
      <c r="MVX6" s="78"/>
      <c r="MVY6" s="78"/>
      <c r="MVZ6" s="78"/>
      <c r="MWA6" s="78"/>
      <c r="MWB6" s="78"/>
      <c r="MWC6" s="78"/>
      <c r="MWD6" s="78"/>
      <c r="MWE6" s="78"/>
      <c r="MWF6" s="78"/>
      <c r="MWG6" s="78"/>
      <c r="MWH6" s="78"/>
      <c r="MWI6" s="78"/>
      <c r="MWJ6" s="78"/>
      <c r="MWK6" s="78"/>
      <c r="MWL6" s="78"/>
      <c r="MWM6" s="78"/>
      <c r="MWN6" s="78"/>
      <c r="MWO6" s="78"/>
      <c r="MWP6" s="78"/>
      <c r="MWQ6" s="78"/>
      <c r="MWR6" s="78"/>
      <c r="MWS6" s="78"/>
      <c r="MWT6" s="78"/>
      <c r="MWU6" s="78"/>
      <c r="MWV6" s="78"/>
      <c r="MWW6" s="78"/>
      <c r="MWX6" s="78"/>
      <c r="MWY6" s="78"/>
      <c r="MWZ6" s="78"/>
      <c r="MXA6" s="78"/>
      <c r="MXB6" s="78"/>
      <c r="MXC6" s="78"/>
      <c r="MXD6" s="78"/>
      <c r="MXE6" s="78"/>
      <c r="MXF6" s="78"/>
      <c r="MXG6" s="78"/>
      <c r="MXH6" s="78"/>
      <c r="MXI6" s="78"/>
      <c r="MXJ6" s="78"/>
      <c r="MXK6" s="78"/>
      <c r="MXL6" s="78"/>
      <c r="MXM6" s="78"/>
      <c r="MXN6" s="78"/>
      <c r="MXO6" s="78"/>
      <c r="MXP6" s="78"/>
      <c r="MXQ6" s="78"/>
      <c r="MXR6" s="78"/>
      <c r="MXS6" s="78"/>
      <c r="MXT6" s="78"/>
      <c r="MXU6" s="78"/>
      <c r="MXV6" s="78"/>
      <c r="MXW6" s="78"/>
      <c r="MXX6" s="78"/>
      <c r="MXY6" s="78"/>
      <c r="MXZ6" s="78"/>
      <c r="MYA6" s="78"/>
      <c r="MYB6" s="78"/>
      <c r="MYC6" s="78"/>
      <c r="MYD6" s="78"/>
      <c r="MYE6" s="78"/>
      <c r="MYF6" s="78"/>
      <c r="MYG6" s="78"/>
      <c r="MYH6" s="78"/>
      <c r="MYI6" s="78"/>
      <c r="MYJ6" s="78"/>
      <c r="MYK6" s="78"/>
      <c r="MYL6" s="78"/>
      <c r="MYM6" s="78"/>
      <c r="MYN6" s="78"/>
      <c r="MYO6" s="78"/>
      <c r="MYP6" s="78"/>
      <c r="MYQ6" s="78"/>
      <c r="MYR6" s="78"/>
      <c r="MYS6" s="78"/>
      <c r="MYT6" s="78"/>
      <c r="MYU6" s="78"/>
      <c r="MYV6" s="78"/>
      <c r="MYW6" s="78"/>
      <c r="MYX6" s="78"/>
      <c r="MYY6" s="78"/>
      <c r="MYZ6" s="78"/>
      <c r="MZA6" s="78"/>
      <c r="MZB6" s="78"/>
      <c r="MZC6" s="78"/>
      <c r="MZD6" s="78"/>
      <c r="MZE6" s="78"/>
      <c r="MZF6" s="78"/>
      <c r="MZG6" s="78"/>
      <c r="MZH6" s="78"/>
      <c r="MZI6" s="78"/>
      <c r="MZJ6" s="78"/>
      <c r="MZK6" s="78"/>
      <c r="MZL6" s="78"/>
      <c r="MZM6" s="78"/>
      <c r="MZN6" s="78"/>
      <c r="MZO6" s="78"/>
      <c r="MZP6" s="78"/>
      <c r="MZQ6" s="78"/>
      <c r="MZR6" s="78"/>
      <c r="MZS6" s="78"/>
      <c r="MZT6" s="78"/>
      <c r="MZU6" s="78"/>
      <c r="MZV6" s="78"/>
      <c r="MZW6" s="78"/>
      <c r="MZX6" s="78"/>
      <c r="MZY6" s="78"/>
      <c r="MZZ6" s="78"/>
      <c r="NAA6" s="78"/>
      <c r="NAB6" s="78"/>
      <c r="NAC6" s="78"/>
      <c r="NAD6" s="78"/>
      <c r="NAE6" s="78"/>
      <c r="NAF6" s="78"/>
      <c r="NAG6" s="78"/>
      <c r="NAH6" s="78"/>
      <c r="NAI6" s="78"/>
      <c r="NAJ6" s="78"/>
      <c r="NAK6" s="78"/>
      <c r="NAL6" s="78"/>
      <c r="NAM6" s="78"/>
      <c r="NAN6" s="78"/>
      <c r="NAO6" s="78"/>
      <c r="NAP6" s="78"/>
      <c r="NAQ6" s="78"/>
      <c r="NAR6" s="78"/>
      <c r="NAS6" s="78"/>
      <c r="NAT6" s="78"/>
      <c r="NAU6" s="78"/>
      <c r="NAV6" s="78"/>
      <c r="NAW6" s="78"/>
      <c r="NAX6" s="78"/>
      <c r="NAY6" s="78"/>
      <c r="NAZ6" s="78"/>
      <c r="NBA6" s="78"/>
      <c r="NBB6" s="78"/>
      <c r="NBC6" s="78"/>
      <c r="NBD6" s="78"/>
      <c r="NBE6" s="78"/>
      <c r="NBF6" s="78"/>
      <c r="NBG6" s="78"/>
      <c r="NBH6" s="78"/>
      <c r="NBI6" s="78"/>
      <c r="NBJ6" s="78"/>
      <c r="NBK6" s="78"/>
      <c r="NBL6" s="78"/>
      <c r="NBM6" s="78"/>
      <c r="NBN6" s="78"/>
      <c r="NBO6" s="78"/>
      <c r="NBP6" s="78"/>
      <c r="NBQ6" s="78"/>
      <c r="NBR6" s="78"/>
      <c r="NBS6" s="78"/>
      <c r="NBT6" s="78"/>
      <c r="NBU6" s="78"/>
      <c r="NBV6" s="78"/>
      <c r="NBW6" s="78"/>
      <c r="NBX6" s="78"/>
      <c r="NBY6" s="78"/>
      <c r="NBZ6" s="78"/>
      <c r="NCA6" s="78"/>
      <c r="NCB6" s="78"/>
      <c r="NCC6" s="78"/>
      <c r="NCD6" s="78"/>
      <c r="NCE6" s="78"/>
      <c r="NCF6" s="78"/>
      <c r="NCG6" s="78"/>
      <c r="NCH6" s="78"/>
      <c r="NCI6" s="78"/>
      <c r="NCJ6" s="78"/>
      <c r="NCK6" s="78"/>
      <c r="NCL6" s="78"/>
      <c r="NCM6" s="78"/>
      <c r="NCN6" s="78"/>
      <c r="NCO6" s="78"/>
      <c r="NCP6" s="78"/>
      <c r="NCQ6" s="78"/>
      <c r="NCR6" s="78"/>
      <c r="NCS6" s="78"/>
      <c r="NCT6" s="78"/>
      <c r="NCU6" s="78"/>
      <c r="NCV6" s="78"/>
      <c r="NCW6" s="78"/>
      <c r="NCX6" s="78"/>
      <c r="NCY6" s="78"/>
      <c r="NCZ6" s="78"/>
      <c r="NDA6" s="78"/>
      <c r="NDB6" s="78"/>
      <c r="NDC6" s="78"/>
      <c r="NDD6" s="78"/>
      <c r="NDE6" s="78"/>
      <c r="NDF6" s="78"/>
      <c r="NDG6" s="78"/>
      <c r="NDH6" s="78"/>
      <c r="NDI6" s="78"/>
      <c r="NDJ6" s="78"/>
      <c r="NDK6" s="78"/>
      <c r="NDL6" s="78"/>
      <c r="NDM6" s="78"/>
      <c r="NDN6" s="78"/>
      <c r="NDO6" s="78"/>
      <c r="NDP6" s="78"/>
      <c r="NDQ6" s="78"/>
      <c r="NDR6" s="78"/>
      <c r="NDS6" s="78"/>
      <c r="NDT6" s="78"/>
      <c r="NDU6" s="78"/>
      <c r="NDV6" s="78"/>
      <c r="NDW6" s="78"/>
      <c r="NDX6" s="78"/>
      <c r="NDY6" s="78"/>
      <c r="NDZ6" s="78"/>
      <c r="NEA6" s="78"/>
      <c r="NEB6" s="78"/>
      <c r="NEC6" s="78"/>
      <c r="NED6" s="78"/>
      <c r="NEE6" s="78"/>
      <c r="NEF6" s="78"/>
      <c r="NEG6" s="78"/>
      <c r="NEH6" s="78"/>
      <c r="NEI6" s="78"/>
      <c r="NEJ6" s="78"/>
      <c r="NEK6" s="78"/>
      <c r="NEL6" s="78"/>
      <c r="NEM6" s="78"/>
      <c r="NEN6" s="78"/>
      <c r="NEO6" s="78"/>
      <c r="NEP6" s="78"/>
      <c r="NEQ6" s="78"/>
      <c r="NER6" s="78"/>
      <c r="NES6" s="78"/>
      <c r="NET6" s="78"/>
      <c r="NEU6" s="78"/>
      <c r="NEV6" s="78"/>
      <c r="NEW6" s="78"/>
      <c r="NEX6" s="78"/>
      <c r="NEY6" s="78"/>
      <c r="NEZ6" s="78"/>
      <c r="NFA6" s="78"/>
      <c r="NFB6" s="78"/>
      <c r="NFC6" s="78"/>
      <c r="NFD6" s="78"/>
      <c r="NFE6" s="78"/>
      <c r="NFF6" s="78"/>
      <c r="NFG6" s="78"/>
      <c r="NFH6" s="78"/>
      <c r="NFI6" s="78"/>
      <c r="NFJ6" s="78"/>
      <c r="NFK6" s="78"/>
      <c r="NFL6" s="78"/>
      <c r="NFM6" s="78"/>
      <c r="NFN6" s="78"/>
      <c r="NFO6" s="78"/>
      <c r="NFP6" s="78"/>
      <c r="NFQ6" s="78"/>
      <c r="NFR6" s="78"/>
      <c r="NFS6" s="78"/>
      <c r="NFT6" s="78"/>
      <c r="NFU6" s="78"/>
      <c r="NFV6" s="78"/>
      <c r="NFW6" s="78"/>
      <c r="NFX6" s="78"/>
      <c r="NFY6" s="78"/>
      <c r="NFZ6" s="78"/>
      <c r="NGA6" s="78"/>
      <c r="NGB6" s="78"/>
      <c r="NGC6" s="78"/>
      <c r="NGD6" s="78"/>
      <c r="NGE6" s="78"/>
      <c r="NGF6" s="78"/>
      <c r="NGG6" s="78"/>
      <c r="NGH6" s="78"/>
      <c r="NGI6" s="78"/>
      <c r="NGJ6" s="78"/>
      <c r="NGK6" s="78"/>
      <c r="NGL6" s="78"/>
      <c r="NGM6" s="78"/>
      <c r="NGN6" s="78"/>
      <c r="NGO6" s="78"/>
      <c r="NGP6" s="78"/>
      <c r="NGQ6" s="78"/>
      <c r="NGR6" s="78"/>
      <c r="NGS6" s="78"/>
      <c r="NGT6" s="78"/>
      <c r="NGU6" s="78"/>
      <c r="NGV6" s="78"/>
      <c r="NGW6" s="78"/>
      <c r="NGX6" s="78"/>
      <c r="NGY6" s="78"/>
      <c r="NGZ6" s="78"/>
      <c r="NHA6" s="78"/>
      <c r="NHB6" s="78"/>
      <c r="NHC6" s="78"/>
      <c r="NHD6" s="78"/>
      <c r="NHE6" s="78"/>
      <c r="NHF6" s="78"/>
      <c r="NHG6" s="78"/>
      <c r="NHH6" s="78"/>
      <c r="NHI6" s="78"/>
      <c r="NHJ6" s="78"/>
      <c r="NHK6" s="78"/>
      <c r="NHL6" s="78"/>
      <c r="NHM6" s="78"/>
      <c r="NHN6" s="78"/>
      <c r="NHO6" s="78"/>
      <c r="NHP6" s="78"/>
      <c r="NHQ6" s="78"/>
      <c r="NHR6" s="78"/>
      <c r="NHS6" s="78"/>
      <c r="NHT6" s="78"/>
      <c r="NHU6" s="78"/>
      <c r="NHV6" s="78"/>
      <c r="NHW6" s="78"/>
      <c r="NHX6" s="78"/>
      <c r="NHY6" s="78"/>
      <c r="NHZ6" s="78"/>
      <c r="NIA6" s="78"/>
      <c r="NIB6" s="78"/>
      <c r="NIC6" s="78"/>
      <c r="NID6" s="78"/>
      <c r="NIE6" s="78"/>
      <c r="NIF6" s="78"/>
      <c r="NIG6" s="78"/>
      <c r="NIH6" s="78"/>
      <c r="NII6" s="78"/>
      <c r="NIJ6" s="78"/>
      <c r="NIK6" s="78"/>
      <c r="NIL6" s="78"/>
      <c r="NIM6" s="78"/>
      <c r="NIN6" s="78"/>
      <c r="NIO6" s="78"/>
      <c r="NIP6" s="78"/>
      <c r="NIQ6" s="78"/>
      <c r="NIR6" s="78"/>
      <c r="NIS6" s="78"/>
      <c r="NIT6" s="78"/>
      <c r="NIU6" s="78"/>
      <c r="NIV6" s="78"/>
      <c r="NIW6" s="78"/>
      <c r="NIX6" s="78"/>
      <c r="NIY6" s="78"/>
      <c r="NIZ6" s="78"/>
      <c r="NJA6" s="78"/>
      <c r="NJB6" s="78"/>
      <c r="NJC6" s="78"/>
      <c r="NJD6" s="78"/>
      <c r="NJE6" s="78"/>
      <c r="NJF6" s="78"/>
      <c r="NJG6" s="78"/>
      <c r="NJH6" s="78"/>
      <c r="NJI6" s="78"/>
      <c r="NJJ6" s="78"/>
      <c r="NJK6" s="78"/>
      <c r="NJL6" s="78"/>
      <c r="NJM6" s="78"/>
      <c r="NJN6" s="78"/>
      <c r="NJO6" s="78"/>
      <c r="NJP6" s="78"/>
      <c r="NJQ6" s="78"/>
      <c r="NJR6" s="78"/>
      <c r="NJS6" s="78"/>
      <c r="NJT6" s="78"/>
      <c r="NJU6" s="78"/>
      <c r="NJV6" s="78"/>
      <c r="NJW6" s="78"/>
      <c r="NJX6" s="78"/>
      <c r="NJY6" s="78"/>
      <c r="NJZ6" s="78"/>
      <c r="NKA6" s="78"/>
      <c r="NKB6" s="78"/>
      <c r="NKC6" s="78"/>
      <c r="NKD6" s="78"/>
      <c r="NKE6" s="78"/>
      <c r="NKF6" s="78"/>
      <c r="NKG6" s="78"/>
      <c r="NKH6" s="78"/>
      <c r="NKI6" s="78"/>
      <c r="NKJ6" s="78"/>
      <c r="NKK6" s="78"/>
      <c r="NKL6" s="78"/>
      <c r="NKM6" s="78"/>
      <c r="NKN6" s="78"/>
      <c r="NKO6" s="78"/>
      <c r="NKP6" s="78"/>
      <c r="NKQ6" s="78"/>
      <c r="NKR6" s="78"/>
      <c r="NKS6" s="78"/>
      <c r="NKT6" s="78"/>
      <c r="NKU6" s="78"/>
      <c r="NKV6" s="78"/>
      <c r="NKW6" s="78"/>
      <c r="NKX6" s="78"/>
      <c r="NKY6" s="78"/>
      <c r="NKZ6" s="78"/>
      <c r="NLA6" s="78"/>
      <c r="NLB6" s="78"/>
      <c r="NLC6" s="78"/>
      <c r="NLD6" s="78"/>
      <c r="NLE6" s="78"/>
      <c r="NLF6" s="78"/>
      <c r="NLG6" s="78"/>
      <c r="NLH6" s="78"/>
      <c r="NLI6" s="78"/>
      <c r="NLJ6" s="78"/>
      <c r="NLK6" s="78"/>
      <c r="NLL6" s="78"/>
      <c r="NLM6" s="78"/>
      <c r="NLN6" s="78"/>
      <c r="NLO6" s="78"/>
      <c r="NLP6" s="78"/>
      <c r="NLQ6" s="78"/>
      <c r="NLR6" s="78"/>
      <c r="NLS6" s="78"/>
      <c r="NLT6" s="78"/>
      <c r="NLU6" s="78"/>
      <c r="NLV6" s="78"/>
      <c r="NLW6" s="78"/>
      <c r="NLX6" s="78"/>
      <c r="NLY6" s="78"/>
      <c r="NLZ6" s="78"/>
      <c r="NMA6" s="78"/>
      <c r="NMB6" s="78"/>
      <c r="NMC6" s="78"/>
      <c r="NMD6" s="78"/>
      <c r="NME6" s="78"/>
      <c r="NMF6" s="78"/>
      <c r="NMG6" s="78"/>
      <c r="NMH6" s="78"/>
      <c r="NMI6" s="78"/>
      <c r="NMJ6" s="78"/>
      <c r="NMK6" s="78"/>
      <c r="NML6" s="78"/>
      <c r="NMM6" s="78"/>
      <c r="NMN6" s="78"/>
      <c r="NMO6" s="78"/>
      <c r="NMP6" s="78"/>
      <c r="NMQ6" s="78"/>
      <c r="NMR6" s="78"/>
      <c r="NMS6" s="78"/>
      <c r="NMT6" s="78"/>
      <c r="NMU6" s="78"/>
      <c r="NMV6" s="78"/>
      <c r="NMW6" s="78"/>
      <c r="NMX6" s="78"/>
      <c r="NMY6" s="78"/>
      <c r="NMZ6" s="78"/>
      <c r="NNA6" s="78"/>
      <c r="NNB6" s="78"/>
      <c r="NNC6" s="78"/>
      <c r="NND6" s="78"/>
      <c r="NNE6" s="78"/>
      <c r="NNF6" s="78"/>
      <c r="NNG6" s="78"/>
      <c r="NNH6" s="78"/>
      <c r="NNI6" s="78"/>
      <c r="NNJ6" s="78"/>
      <c r="NNK6" s="78"/>
      <c r="NNL6" s="78"/>
      <c r="NNM6" s="78"/>
      <c r="NNN6" s="78"/>
      <c r="NNO6" s="78"/>
      <c r="NNP6" s="78"/>
      <c r="NNQ6" s="78"/>
      <c r="NNR6" s="78"/>
      <c r="NNS6" s="78"/>
      <c r="NNT6" s="78"/>
      <c r="NNU6" s="78"/>
      <c r="NNV6" s="78"/>
      <c r="NNW6" s="78"/>
      <c r="NNX6" s="78"/>
      <c r="NNY6" s="78"/>
      <c r="NNZ6" s="78"/>
      <c r="NOA6" s="78"/>
      <c r="NOB6" s="78"/>
      <c r="NOC6" s="78"/>
      <c r="NOD6" s="78"/>
      <c r="NOE6" s="78"/>
      <c r="NOF6" s="78"/>
      <c r="NOG6" s="78"/>
      <c r="NOH6" s="78"/>
      <c r="NOI6" s="78"/>
      <c r="NOJ6" s="78"/>
      <c r="NOK6" s="78"/>
      <c r="NOL6" s="78"/>
      <c r="NOM6" s="78"/>
      <c r="NON6" s="78"/>
      <c r="NOO6" s="78"/>
      <c r="NOP6" s="78"/>
      <c r="NOQ6" s="78"/>
      <c r="NOR6" s="78"/>
      <c r="NOS6" s="78"/>
      <c r="NOT6" s="78"/>
      <c r="NOU6" s="78"/>
      <c r="NOV6" s="78"/>
      <c r="NOW6" s="78"/>
      <c r="NOX6" s="78"/>
      <c r="NOY6" s="78"/>
      <c r="NOZ6" s="78"/>
      <c r="NPA6" s="78"/>
      <c r="NPB6" s="78"/>
      <c r="NPC6" s="78"/>
      <c r="NPD6" s="78"/>
      <c r="NPE6" s="78"/>
      <c r="NPF6" s="78"/>
      <c r="NPG6" s="78"/>
      <c r="NPH6" s="78"/>
      <c r="NPI6" s="78"/>
      <c r="NPJ6" s="78"/>
      <c r="NPK6" s="78"/>
      <c r="NPL6" s="78"/>
      <c r="NPM6" s="78"/>
      <c r="NPN6" s="78"/>
      <c r="NPO6" s="78"/>
      <c r="NPP6" s="78"/>
      <c r="NPQ6" s="78"/>
      <c r="NPR6" s="78"/>
      <c r="NPS6" s="78"/>
      <c r="NPT6" s="78"/>
      <c r="NPU6" s="78"/>
      <c r="NPV6" s="78"/>
      <c r="NPW6" s="78"/>
      <c r="NPX6" s="78"/>
      <c r="NPY6" s="78"/>
      <c r="NPZ6" s="78"/>
      <c r="NQA6" s="78"/>
      <c r="NQB6" s="78"/>
      <c r="NQC6" s="78"/>
      <c r="NQD6" s="78"/>
      <c r="NQE6" s="78"/>
      <c r="NQF6" s="78"/>
      <c r="NQG6" s="78"/>
      <c r="NQH6" s="78"/>
      <c r="NQI6" s="78"/>
      <c r="NQJ6" s="78"/>
      <c r="NQK6" s="78"/>
      <c r="NQL6" s="78"/>
      <c r="NQM6" s="78"/>
      <c r="NQN6" s="78"/>
      <c r="NQO6" s="78"/>
      <c r="NQP6" s="78"/>
      <c r="NQQ6" s="78"/>
      <c r="NQR6" s="78"/>
      <c r="NQS6" s="78"/>
      <c r="NQT6" s="78"/>
      <c r="NQU6" s="78"/>
      <c r="NQV6" s="78"/>
      <c r="NQW6" s="78"/>
      <c r="NQX6" s="78"/>
      <c r="NQY6" s="78"/>
      <c r="NQZ6" s="78"/>
      <c r="NRA6" s="78"/>
      <c r="NRB6" s="78"/>
      <c r="NRC6" s="78"/>
      <c r="NRD6" s="78"/>
      <c r="NRE6" s="78"/>
      <c r="NRF6" s="78"/>
      <c r="NRG6" s="78"/>
      <c r="NRH6" s="78"/>
      <c r="NRI6" s="78"/>
      <c r="NRJ6" s="78"/>
      <c r="NRK6" s="78"/>
      <c r="NRL6" s="78"/>
      <c r="NRM6" s="78"/>
      <c r="NRN6" s="78"/>
      <c r="NRO6" s="78"/>
      <c r="NRP6" s="78"/>
      <c r="NRQ6" s="78"/>
      <c r="NRR6" s="78"/>
      <c r="NRS6" s="78"/>
      <c r="NRT6" s="78"/>
      <c r="NRU6" s="78"/>
      <c r="NRV6" s="78"/>
      <c r="NRW6" s="78"/>
      <c r="NRX6" s="78"/>
      <c r="NRY6" s="78"/>
      <c r="NRZ6" s="78"/>
      <c r="NSA6" s="78"/>
      <c r="NSB6" s="78"/>
      <c r="NSC6" s="78"/>
      <c r="NSD6" s="78"/>
      <c r="NSE6" s="78"/>
      <c r="NSF6" s="78"/>
      <c r="NSG6" s="78"/>
      <c r="NSH6" s="78"/>
      <c r="NSI6" s="78"/>
      <c r="NSJ6" s="78"/>
      <c r="NSK6" s="78"/>
      <c r="NSL6" s="78"/>
      <c r="NSM6" s="78"/>
      <c r="NSN6" s="78"/>
      <c r="NSO6" s="78"/>
      <c r="NSP6" s="78"/>
      <c r="NSQ6" s="78"/>
      <c r="NSR6" s="78"/>
      <c r="NSS6" s="78"/>
      <c r="NST6" s="78"/>
      <c r="NSU6" s="78"/>
      <c r="NSV6" s="78"/>
      <c r="NSW6" s="78"/>
      <c r="NSX6" s="78"/>
      <c r="NSY6" s="78"/>
      <c r="NSZ6" s="78"/>
      <c r="NTA6" s="78"/>
      <c r="NTB6" s="78"/>
      <c r="NTC6" s="78"/>
      <c r="NTD6" s="78"/>
      <c r="NTE6" s="78"/>
      <c r="NTF6" s="78"/>
      <c r="NTG6" s="78"/>
      <c r="NTH6" s="78"/>
      <c r="NTI6" s="78"/>
      <c r="NTJ6" s="78"/>
      <c r="NTK6" s="78"/>
      <c r="NTL6" s="78"/>
      <c r="NTM6" s="78"/>
      <c r="NTN6" s="78"/>
      <c r="NTO6" s="78"/>
      <c r="NTP6" s="78"/>
      <c r="NTQ6" s="78"/>
      <c r="NTR6" s="78"/>
      <c r="NTS6" s="78"/>
      <c r="NTT6" s="78"/>
      <c r="NTU6" s="78"/>
      <c r="NTV6" s="78"/>
      <c r="NTW6" s="78"/>
      <c r="NTX6" s="78"/>
      <c r="NTY6" s="78"/>
      <c r="NTZ6" s="78"/>
      <c r="NUA6" s="78"/>
      <c r="NUB6" s="78"/>
      <c r="NUC6" s="78"/>
      <c r="NUD6" s="78"/>
      <c r="NUE6" s="78"/>
      <c r="NUF6" s="78"/>
      <c r="NUG6" s="78"/>
      <c r="NUH6" s="78"/>
      <c r="NUI6" s="78"/>
      <c r="NUJ6" s="78"/>
      <c r="NUK6" s="78"/>
      <c r="NUL6" s="78"/>
      <c r="NUM6" s="78"/>
      <c r="NUN6" s="78"/>
      <c r="NUO6" s="78"/>
      <c r="NUP6" s="78"/>
      <c r="NUQ6" s="78"/>
      <c r="NUR6" s="78"/>
      <c r="NUS6" s="78"/>
      <c r="NUT6" s="78"/>
      <c r="NUU6" s="78"/>
      <c r="NUV6" s="78"/>
      <c r="NUW6" s="78"/>
      <c r="NUX6" s="78"/>
      <c r="NUY6" s="78"/>
      <c r="NUZ6" s="78"/>
      <c r="NVA6" s="78"/>
      <c r="NVB6" s="78"/>
      <c r="NVC6" s="78"/>
      <c r="NVD6" s="78"/>
      <c r="NVE6" s="78"/>
      <c r="NVF6" s="78"/>
      <c r="NVG6" s="78"/>
      <c r="NVH6" s="78"/>
      <c r="NVI6" s="78"/>
      <c r="NVJ6" s="78"/>
      <c r="NVK6" s="78"/>
      <c r="NVL6" s="78"/>
      <c r="NVM6" s="78"/>
      <c r="NVN6" s="78"/>
      <c r="NVO6" s="78"/>
      <c r="NVP6" s="78"/>
      <c r="NVQ6" s="78"/>
      <c r="NVR6" s="78"/>
      <c r="NVS6" s="78"/>
      <c r="NVT6" s="78"/>
      <c r="NVU6" s="78"/>
      <c r="NVV6" s="78"/>
      <c r="NVW6" s="78"/>
      <c r="NVX6" s="78"/>
      <c r="NVY6" s="78"/>
      <c r="NVZ6" s="78"/>
      <c r="NWA6" s="78"/>
      <c r="NWB6" s="78"/>
      <c r="NWC6" s="78"/>
      <c r="NWD6" s="78"/>
      <c r="NWE6" s="78"/>
      <c r="NWF6" s="78"/>
      <c r="NWG6" s="78"/>
      <c r="NWH6" s="78"/>
      <c r="NWI6" s="78"/>
      <c r="NWJ6" s="78"/>
      <c r="NWK6" s="78"/>
      <c r="NWL6" s="78"/>
      <c r="NWM6" s="78"/>
      <c r="NWN6" s="78"/>
      <c r="NWO6" s="78"/>
      <c r="NWP6" s="78"/>
      <c r="NWQ6" s="78"/>
      <c r="NWR6" s="78"/>
      <c r="NWS6" s="78"/>
      <c r="NWT6" s="78"/>
      <c r="NWU6" s="78"/>
      <c r="NWV6" s="78"/>
      <c r="NWW6" s="78"/>
      <c r="NWX6" s="78"/>
      <c r="NWY6" s="78"/>
      <c r="NWZ6" s="78"/>
      <c r="NXA6" s="78"/>
      <c r="NXB6" s="78"/>
      <c r="NXC6" s="78"/>
      <c r="NXD6" s="78"/>
      <c r="NXE6" s="78"/>
      <c r="NXF6" s="78"/>
      <c r="NXG6" s="78"/>
      <c r="NXH6" s="78"/>
      <c r="NXI6" s="78"/>
      <c r="NXJ6" s="78"/>
      <c r="NXK6" s="78"/>
      <c r="NXL6" s="78"/>
      <c r="NXM6" s="78"/>
      <c r="NXN6" s="78"/>
      <c r="NXO6" s="78"/>
      <c r="NXP6" s="78"/>
      <c r="NXQ6" s="78"/>
      <c r="NXR6" s="78"/>
      <c r="NXS6" s="78"/>
      <c r="NXT6" s="78"/>
      <c r="NXU6" s="78"/>
      <c r="NXV6" s="78"/>
      <c r="NXW6" s="78"/>
      <c r="NXX6" s="78"/>
      <c r="NXY6" s="78"/>
      <c r="NXZ6" s="78"/>
      <c r="NYA6" s="78"/>
      <c r="NYB6" s="78"/>
      <c r="NYC6" s="78"/>
      <c r="NYD6" s="78"/>
      <c r="NYE6" s="78"/>
      <c r="NYF6" s="78"/>
      <c r="NYG6" s="78"/>
      <c r="NYH6" s="78"/>
      <c r="NYI6" s="78"/>
      <c r="NYJ6" s="78"/>
      <c r="NYK6" s="78"/>
      <c r="NYL6" s="78"/>
      <c r="NYM6" s="78"/>
      <c r="NYN6" s="78"/>
      <c r="NYO6" s="78"/>
      <c r="NYP6" s="78"/>
      <c r="NYQ6" s="78"/>
      <c r="NYR6" s="78"/>
      <c r="NYS6" s="78"/>
      <c r="NYT6" s="78"/>
      <c r="NYU6" s="78"/>
      <c r="NYV6" s="78"/>
      <c r="NYW6" s="78"/>
      <c r="NYX6" s="78"/>
      <c r="NYY6" s="78"/>
      <c r="NYZ6" s="78"/>
      <c r="NZA6" s="78"/>
      <c r="NZB6" s="78"/>
      <c r="NZC6" s="78"/>
      <c r="NZD6" s="78"/>
      <c r="NZE6" s="78"/>
      <c r="NZF6" s="78"/>
      <c r="NZG6" s="78"/>
      <c r="NZH6" s="78"/>
      <c r="NZI6" s="78"/>
      <c r="NZJ6" s="78"/>
      <c r="NZK6" s="78"/>
      <c r="NZL6" s="78"/>
      <c r="NZM6" s="78"/>
      <c r="NZN6" s="78"/>
      <c r="NZO6" s="78"/>
      <c r="NZP6" s="78"/>
      <c r="NZQ6" s="78"/>
      <c r="NZR6" s="78"/>
      <c r="NZS6" s="78"/>
      <c r="NZT6" s="78"/>
      <c r="NZU6" s="78"/>
      <c r="NZV6" s="78"/>
      <c r="NZW6" s="78"/>
      <c r="NZX6" s="78"/>
      <c r="NZY6" s="78"/>
      <c r="NZZ6" s="78"/>
      <c r="OAA6" s="78"/>
      <c r="OAB6" s="78"/>
      <c r="OAC6" s="78"/>
      <c r="OAD6" s="78"/>
      <c r="OAE6" s="78"/>
      <c r="OAF6" s="78"/>
      <c r="OAG6" s="78"/>
      <c r="OAH6" s="78"/>
      <c r="OAI6" s="78"/>
      <c r="OAJ6" s="78"/>
      <c r="OAK6" s="78"/>
      <c r="OAL6" s="78"/>
      <c r="OAM6" s="78"/>
      <c r="OAN6" s="78"/>
      <c r="OAO6" s="78"/>
      <c r="OAP6" s="78"/>
      <c r="OAQ6" s="78"/>
      <c r="OAR6" s="78"/>
      <c r="OAS6" s="78"/>
      <c r="OAT6" s="78"/>
      <c r="OAU6" s="78"/>
      <c r="OAV6" s="78"/>
      <c r="OAW6" s="78"/>
      <c r="OAX6" s="78"/>
      <c r="OAY6" s="78"/>
      <c r="OAZ6" s="78"/>
      <c r="OBA6" s="78"/>
      <c r="OBB6" s="78"/>
      <c r="OBC6" s="78"/>
      <c r="OBD6" s="78"/>
      <c r="OBE6" s="78"/>
      <c r="OBF6" s="78"/>
      <c r="OBG6" s="78"/>
      <c r="OBH6" s="78"/>
      <c r="OBI6" s="78"/>
      <c r="OBJ6" s="78"/>
      <c r="OBK6" s="78"/>
      <c r="OBL6" s="78"/>
      <c r="OBM6" s="78"/>
      <c r="OBN6" s="78"/>
      <c r="OBO6" s="78"/>
      <c r="OBP6" s="78"/>
      <c r="OBQ6" s="78"/>
      <c r="OBR6" s="78"/>
      <c r="OBS6" s="78"/>
      <c r="OBT6" s="78"/>
      <c r="OBU6" s="78"/>
      <c r="OBV6" s="78"/>
      <c r="OBW6" s="78"/>
      <c r="OBX6" s="78"/>
      <c r="OBY6" s="78"/>
      <c r="OBZ6" s="78"/>
      <c r="OCA6" s="78"/>
      <c r="OCB6" s="78"/>
      <c r="OCC6" s="78"/>
      <c r="OCD6" s="78"/>
      <c r="OCE6" s="78"/>
      <c r="OCF6" s="78"/>
      <c r="OCG6" s="78"/>
      <c r="OCH6" s="78"/>
      <c r="OCI6" s="78"/>
      <c r="OCJ6" s="78"/>
      <c r="OCK6" s="78"/>
      <c r="OCL6" s="78"/>
      <c r="OCM6" s="78"/>
      <c r="OCN6" s="78"/>
      <c r="OCO6" s="78"/>
      <c r="OCP6" s="78"/>
      <c r="OCQ6" s="78"/>
      <c r="OCR6" s="78"/>
      <c r="OCS6" s="78"/>
      <c r="OCT6" s="78"/>
      <c r="OCU6" s="78"/>
      <c r="OCV6" s="78"/>
      <c r="OCW6" s="78"/>
      <c r="OCX6" s="78"/>
      <c r="OCY6" s="78"/>
      <c r="OCZ6" s="78"/>
      <c r="ODA6" s="78"/>
      <c r="ODB6" s="78"/>
      <c r="ODC6" s="78"/>
      <c r="ODD6" s="78"/>
      <c r="ODE6" s="78"/>
      <c r="ODF6" s="78"/>
      <c r="ODG6" s="78"/>
      <c r="ODH6" s="78"/>
      <c r="ODI6" s="78"/>
      <c r="ODJ6" s="78"/>
      <c r="ODK6" s="78"/>
      <c r="ODL6" s="78"/>
      <c r="ODM6" s="78"/>
      <c r="ODN6" s="78"/>
      <c r="ODO6" s="78"/>
      <c r="ODP6" s="78"/>
      <c r="ODQ6" s="78"/>
      <c r="ODR6" s="78"/>
      <c r="ODS6" s="78"/>
      <c r="ODT6" s="78"/>
      <c r="ODU6" s="78"/>
      <c r="ODV6" s="78"/>
      <c r="ODW6" s="78"/>
      <c r="ODX6" s="78"/>
      <c r="ODY6" s="78"/>
      <c r="ODZ6" s="78"/>
      <c r="OEA6" s="78"/>
      <c r="OEB6" s="78"/>
      <c r="OEC6" s="78"/>
      <c r="OED6" s="78"/>
      <c r="OEE6" s="78"/>
      <c r="OEF6" s="78"/>
      <c r="OEG6" s="78"/>
      <c r="OEH6" s="78"/>
      <c r="OEI6" s="78"/>
      <c r="OEJ6" s="78"/>
      <c r="OEK6" s="78"/>
      <c r="OEL6" s="78"/>
      <c r="OEM6" s="78"/>
      <c r="OEN6" s="78"/>
      <c r="OEO6" s="78"/>
      <c r="OEP6" s="78"/>
      <c r="OEQ6" s="78"/>
      <c r="OER6" s="78"/>
      <c r="OES6" s="78"/>
      <c r="OET6" s="78"/>
      <c r="OEU6" s="78"/>
      <c r="OEV6" s="78"/>
      <c r="OEW6" s="78"/>
      <c r="OEX6" s="78"/>
      <c r="OEY6" s="78"/>
      <c r="OEZ6" s="78"/>
      <c r="OFA6" s="78"/>
      <c r="OFB6" s="78"/>
      <c r="OFC6" s="78"/>
      <c r="OFD6" s="78"/>
      <c r="OFE6" s="78"/>
      <c r="OFF6" s="78"/>
      <c r="OFG6" s="78"/>
      <c r="OFH6" s="78"/>
      <c r="OFI6" s="78"/>
      <c r="OFJ6" s="78"/>
      <c r="OFK6" s="78"/>
      <c r="OFL6" s="78"/>
      <c r="OFM6" s="78"/>
      <c r="OFN6" s="78"/>
      <c r="OFO6" s="78"/>
      <c r="OFP6" s="78"/>
      <c r="OFQ6" s="78"/>
      <c r="OFR6" s="78"/>
      <c r="OFS6" s="78"/>
      <c r="OFT6" s="78"/>
      <c r="OFU6" s="78"/>
      <c r="OFV6" s="78"/>
      <c r="OFW6" s="78"/>
      <c r="OFX6" s="78"/>
      <c r="OFY6" s="78"/>
      <c r="OFZ6" s="78"/>
      <c r="OGA6" s="78"/>
      <c r="OGB6" s="78"/>
      <c r="OGC6" s="78"/>
      <c r="OGD6" s="78"/>
      <c r="OGE6" s="78"/>
      <c r="OGF6" s="78"/>
      <c r="OGG6" s="78"/>
      <c r="OGH6" s="78"/>
      <c r="OGI6" s="78"/>
      <c r="OGJ6" s="78"/>
      <c r="OGK6" s="78"/>
      <c r="OGL6" s="78"/>
      <c r="OGM6" s="78"/>
      <c r="OGN6" s="78"/>
      <c r="OGO6" s="78"/>
      <c r="OGP6" s="78"/>
      <c r="OGQ6" s="78"/>
      <c r="OGR6" s="78"/>
      <c r="OGS6" s="78"/>
      <c r="OGT6" s="78"/>
      <c r="OGU6" s="78"/>
      <c r="OGV6" s="78"/>
      <c r="OGW6" s="78"/>
      <c r="OGX6" s="78"/>
      <c r="OGY6" s="78"/>
      <c r="OGZ6" s="78"/>
      <c r="OHA6" s="78"/>
      <c r="OHB6" s="78"/>
      <c r="OHC6" s="78"/>
      <c r="OHD6" s="78"/>
      <c r="OHE6" s="78"/>
      <c r="OHF6" s="78"/>
      <c r="OHG6" s="78"/>
      <c r="OHH6" s="78"/>
      <c r="OHI6" s="78"/>
      <c r="OHJ6" s="78"/>
      <c r="OHK6" s="78"/>
      <c r="OHL6" s="78"/>
      <c r="OHM6" s="78"/>
      <c r="OHN6" s="78"/>
      <c r="OHO6" s="78"/>
      <c r="OHP6" s="78"/>
      <c r="OHQ6" s="78"/>
      <c r="OHR6" s="78"/>
      <c r="OHS6" s="78"/>
      <c r="OHT6" s="78"/>
      <c r="OHU6" s="78"/>
      <c r="OHV6" s="78"/>
      <c r="OHW6" s="78"/>
      <c r="OHX6" s="78"/>
      <c r="OHY6" s="78"/>
      <c r="OHZ6" s="78"/>
      <c r="OIA6" s="78"/>
      <c r="OIB6" s="78"/>
      <c r="OIC6" s="78"/>
      <c r="OID6" s="78"/>
      <c r="OIE6" s="78"/>
      <c r="OIF6" s="78"/>
      <c r="OIG6" s="78"/>
      <c r="OIH6" s="78"/>
      <c r="OII6" s="78"/>
      <c r="OIJ6" s="78"/>
      <c r="OIK6" s="78"/>
      <c r="OIL6" s="78"/>
      <c r="OIM6" s="78"/>
      <c r="OIN6" s="78"/>
      <c r="OIO6" s="78"/>
      <c r="OIP6" s="78"/>
      <c r="OIQ6" s="78"/>
      <c r="OIR6" s="78"/>
      <c r="OIS6" s="78"/>
      <c r="OIT6" s="78"/>
      <c r="OIU6" s="78"/>
      <c r="OIV6" s="78"/>
      <c r="OIW6" s="78"/>
      <c r="OIX6" s="78"/>
      <c r="OIY6" s="78"/>
      <c r="OIZ6" s="78"/>
      <c r="OJA6" s="78"/>
      <c r="OJB6" s="78"/>
      <c r="OJC6" s="78"/>
      <c r="OJD6" s="78"/>
      <c r="OJE6" s="78"/>
      <c r="OJF6" s="78"/>
      <c r="OJG6" s="78"/>
      <c r="OJH6" s="78"/>
      <c r="OJI6" s="78"/>
      <c r="OJJ6" s="78"/>
      <c r="OJK6" s="78"/>
      <c r="OJL6" s="78"/>
      <c r="OJM6" s="78"/>
      <c r="OJN6" s="78"/>
      <c r="OJO6" s="78"/>
      <c r="OJP6" s="78"/>
      <c r="OJQ6" s="78"/>
      <c r="OJR6" s="78"/>
      <c r="OJS6" s="78"/>
      <c r="OJT6" s="78"/>
      <c r="OJU6" s="78"/>
      <c r="OJV6" s="78"/>
      <c r="OJW6" s="78"/>
      <c r="OJX6" s="78"/>
      <c r="OJY6" s="78"/>
      <c r="OJZ6" s="78"/>
      <c r="OKA6" s="78"/>
      <c r="OKB6" s="78"/>
      <c r="OKC6" s="78"/>
      <c r="OKD6" s="78"/>
      <c r="OKE6" s="78"/>
      <c r="OKF6" s="78"/>
      <c r="OKG6" s="78"/>
      <c r="OKH6" s="78"/>
      <c r="OKI6" s="78"/>
      <c r="OKJ6" s="78"/>
      <c r="OKK6" s="78"/>
      <c r="OKL6" s="78"/>
      <c r="OKM6" s="78"/>
      <c r="OKN6" s="78"/>
      <c r="OKO6" s="78"/>
      <c r="OKP6" s="78"/>
      <c r="OKQ6" s="78"/>
      <c r="OKR6" s="78"/>
      <c r="OKS6" s="78"/>
      <c r="OKT6" s="78"/>
      <c r="OKU6" s="78"/>
      <c r="OKV6" s="78"/>
      <c r="OKW6" s="78"/>
      <c r="OKX6" s="78"/>
      <c r="OKY6" s="78"/>
      <c r="OKZ6" s="78"/>
      <c r="OLA6" s="78"/>
      <c r="OLB6" s="78"/>
      <c r="OLC6" s="78"/>
      <c r="OLD6" s="78"/>
      <c r="OLE6" s="78"/>
      <c r="OLF6" s="78"/>
      <c r="OLG6" s="78"/>
      <c r="OLH6" s="78"/>
      <c r="OLI6" s="78"/>
      <c r="OLJ6" s="78"/>
      <c r="OLK6" s="78"/>
      <c r="OLL6" s="78"/>
      <c r="OLM6" s="78"/>
      <c r="OLN6" s="78"/>
      <c r="OLO6" s="78"/>
      <c r="OLP6" s="78"/>
      <c r="OLQ6" s="78"/>
      <c r="OLR6" s="78"/>
      <c r="OLS6" s="78"/>
      <c r="OLT6" s="78"/>
      <c r="OLU6" s="78"/>
      <c r="OLV6" s="78"/>
      <c r="OLW6" s="78"/>
      <c r="OLX6" s="78"/>
      <c r="OLY6" s="78"/>
      <c r="OLZ6" s="78"/>
      <c r="OMA6" s="78"/>
      <c r="OMB6" s="78"/>
      <c r="OMC6" s="78"/>
      <c r="OMD6" s="78"/>
      <c r="OME6" s="78"/>
      <c r="OMF6" s="78"/>
      <c r="OMG6" s="78"/>
      <c r="OMH6" s="78"/>
      <c r="OMI6" s="78"/>
      <c r="OMJ6" s="78"/>
      <c r="OMK6" s="78"/>
      <c r="OML6" s="78"/>
      <c r="OMM6" s="78"/>
      <c r="OMN6" s="78"/>
      <c r="OMO6" s="78"/>
      <c r="OMP6" s="78"/>
      <c r="OMQ6" s="78"/>
      <c r="OMR6" s="78"/>
      <c r="OMS6" s="78"/>
      <c r="OMT6" s="78"/>
      <c r="OMU6" s="78"/>
      <c r="OMV6" s="78"/>
      <c r="OMW6" s="78"/>
      <c r="OMX6" s="78"/>
      <c r="OMY6" s="78"/>
      <c r="OMZ6" s="78"/>
      <c r="ONA6" s="78"/>
      <c r="ONB6" s="78"/>
      <c r="ONC6" s="78"/>
      <c r="OND6" s="78"/>
      <c r="ONE6" s="78"/>
      <c r="ONF6" s="78"/>
      <c r="ONG6" s="78"/>
      <c r="ONH6" s="78"/>
      <c r="ONI6" s="78"/>
      <c r="ONJ6" s="78"/>
      <c r="ONK6" s="78"/>
      <c r="ONL6" s="78"/>
      <c r="ONM6" s="78"/>
      <c r="ONN6" s="78"/>
      <c r="ONO6" s="78"/>
      <c r="ONP6" s="78"/>
      <c r="ONQ6" s="78"/>
      <c r="ONR6" s="78"/>
      <c r="ONS6" s="78"/>
      <c r="ONT6" s="78"/>
      <c r="ONU6" s="78"/>
      <c r="ONV6" s="78"/>
      <c r="ONW6" s="78"/>
      <c r="ONX6" s="78"/>
      <c r="ONY6" s="78"/>
      <c r="ONZ6" s="78"/>
      <c r="OOA6" s="78"/>
      <c r="OOB6" s="78"/>
      <c r="OOC6" s="78"/>
      <c r="OOD6" s="78"/>
      <c r="OOE6" s="78"/>
      <c r="OOF6" s="78"/>
      <c r="OOG6" s="78"/>
      <c r="OOH6" s="78"/>
      <c r="OOI6" s="78"/>
      <c r="OOJ6" s="78"/>
      <c r="OOK6" s="78"/>
      <c r="OOL6" s="78"/>
      <c r="OOM6" s="78"/>
      <c r="OON6" s="78"/>
      <c r="OOO6" s="78"/>
      <c r="OOP6" s="78"/>
      <c r="OOQ6" s="78"/>
      <c r="OOR6" s="78"/>
      <c r="OOS6" s="78"/>
      <c r="OOT6" s="78"/>
      <c r="OOU6" s="78"/>
      <c r="OOV6" s="78"/>
      <c r="OOW6" s="78"/>
      <c r="OOX6" s="78"/>
      <c r="OOY6" s="78"/>
      <c r="OOZ6" s="78"/>
      <c r="OPA6" s="78"/>
      <c r="OPB6" s="78"/>
      <c r="OPC6" s="78"/>
      <c r="OPD6" s="78"/>
      <c r="OPE6" s="78"/>
      <c r="OPF6" s="78"/>
      <c r="OPG6" s="78"/>
      <c r="OPH6" s="78"/>
      <c r="OPI6" s="78"/>
      <c r="OPJ6" s="78"/>
      <c r="OPK6" s="78"/>
      <c r="OPL6" s="78"/>
      <c r="OPM6" s="78"/>
      <c r="OPN6" s="78"/>
      <c r="OPO6" s="78"/>
      <c r="OPP6" s="78"/>
      <c r="OPQ6" s="78"/>
      <c r="OPR6" s="78"/>
      <c r="OPS6" s="78"/>
      <c r="OPT6" s="78"/>
      <c r="OPU6" s="78"/>
      <c r="OPV6" s="78"/>
      <c r="OPW6" s="78"/>
      <c r="OPX6" s="78"/>
      <c r="OPY6" s="78"/>
      <c r="OPZ6" s="78"/>
      <c r="OQA6" s="78"/>
      <c r="OQB6" s="78"/>
      <c r="OQC6" s="78"/>
      <c r="OQD6" s="78"/>
      <c r="OQE6" s="78"/>
      <c r="OQF6" s="78"/>
      <c r="OQG6" s="78"/>
      <c r="OQH6" s="78"/>
      <c r="OQI6" s="78"/>
      <c r="OQJ6" s="78"/>
      <c r="OQK6" s="78"/>
      <c r="OQL6" s="78"/>
      <c r="OQM6" s="78"/>
      <c r="OQN6" s="78"/>
      <c r="OQO6" s="78"/>
      <c r="OQP6" s="78"/>
      <c r="OQQ6" s="78"/>
      <c r="OQR6" s="78"/>
      <c r="OQS6" s="78"/>
      <c r="OQT6" s="78"/>
      <c r="OQU6" s="78"/>
      <c r="OQV6" s="78"/>
      <c r="OQW6" s="78"/>
      <c r="OQX6" s="78"/>
      <c r="OQY6" s="78"/>
      <c r="OQZ6" s="78"/>
      <c r="ORA6" s="78"/>
      <c r="ORB6" s="78"/>
      <c r="ORC6" s="78"/>
      <c r="ORD6" s="78"/>
      <c r="ORE6" s="78"/>
      <c r="ORF6" s="78"/>
      <c r="ORG6" s="78"/>
      <c r="ORH6" s="78"/>
      <c r="ORI6" s="78"/>
      <c r="ORJ6" s="78"/>
      <c r="ORK6" s="78"/>
      <c r="ORL6" s="78"/>
      <c r="ORM6" s="78"/>
      <c r="ORN6" s="78"/>
      <c r="ORO6" s="78"/>
      <c r="ORP6" s="78"/>
      <c r="ORQ6" s="78"/>
      <c r="ORR6" s="78"/>
      <c r="ORS6" s="78"/>
      <c r="ORT6" s="78"/>
      <c r="ORU6" s="78"/>
      <c r="ORV6" s="78"/>
      <c r="ORW6" s="78"/>
      <c r="ORX6" s="78"/>
      <c r="ORY6" s="78"/>
      <c r="ORZ6" s="78"/>
      <c r="OSA6" s="78"/>
      <c r="OSB6" s="78"/>
      <c r="OSC6" s="78"/>
      <c r="OSD6" s="78"/>
      <c r="OSE6" s="78"/>
      <c r="OSF6" s="78"/>
      <c r="OSG6" s="78"/>
      <c r="OSH6" s="78"/>
      <c r="OSI6" s="78"/>
      <c r="OSJ6" s="78"/>
      <c r="OSK6" s="78"/>
      <c r="OSL6" s="78"/>
      <c r="OSM6" s="78"/>
      <c r="OSN6" s="78"/>
      <c r="OSO6" s="78"/>
      <c r="OSP6" s="78"/>
      <c r="OSQ6" s="78"/>
      <c r="OSR6" s="78"/>
      <c r="OSS6" s="78"/>
      <c r="OST6" s="78"/>
      <c r="OSU6" s="78"/>
      <c r="OSV6" s="78"/>
      <c r="OSW6" s="78"/>
      <c r="OSX6" s="78"/>
      <c r="OSY6" s="78"/>
      <c r="OSZ6" s="78"/>
      <c r="OTA6" s="78"/>
      <c r="OTB6" s="78"/>
      <c r="OTC6" s="78"/>
      <c r="OTD6" s="78"/>
      <c r="OTE6" s="78"/>
      <c r="OTF6" s="78"/>
      <c r="OTG6" s="78"/>
      <c r="OTH6" s="78"/>
      <c r="OTI6" s="78"/>
      <c r="OTJ6" s="78"/>
      <c r="OTK6" s="78"/>
      <c r="OTL6" s="78"/>
      <c r="OTM6" s="78"/>
      <c r="OTN6" s="78"/>
      <c r="OTO6" s="78"/>
      <c r="OTP6" s="78"/>
      <c r="OTQ6" s="78"/>
      <c r="OTR6" s="78"/>
      <c r="OTS6" s="78"/>
      <c r="OTT6" s="78"/>
      <c r="OTU6" s="78"/>
      <c r="OTV6" s="78"/>
      <c r="OTW6" s="78"/>
      <c r="OTX6" s="78"/>
      <c r="OTY6" s="78"/>
      <c r="OTZ6" s="78"/>
      <c r="OUA6" s="78"/>
      <c r="OUB6" s="78"/>
      <c r="OUC6" s="78"/>
      <c r="OUD6" s="78"/>
      <c r="OUE6" s="78"/>
      <c r="OUF6" s="78"/>
      <c r="OUG6" s="78"/>
      <c r="OUH6" s="78"/>
      <c r="OUI6" s="78"/>
      <c r="OUJ6" s="78"/>
      <c r="OUK6" s="78"/>
      <c r="OUL6" s="78"/>
      <c r="OUM6" s="78"/>
      <c r="OUN6" s="78"/>
      <c r="OUO6" s="78"/>
      <c r="OUP6" s="78"/>
      <c r="OUQ6" s="78"/>
      <c r="OUR6" s="78"/>
      <c r="OUS6" s="78"/>
      <c r="OUT6" s="78"/>
      <c r="OUU6" s="78"/>
      <c r="OUV6" s="78"/>
      <c r="OUW6" s="78"/>
      <c r="OUX6" s="78"/>
      <c r="OUY6" s="78"/>
      <c r="OUZ6" s="78"/>
      <c r="OVA6" s="78"/>
      <c r="OVB6" s="78"/>
      <c r="OVC6" s="78"/>
      <c r="OVD6" s="78"/>
      <c r="OVE6" s="78"/>
      <c r="OVF6" s="78"/>
      <c r="OVG6" s="78"/>
      <c r="OVH6" s="78"/>
      <c r="OVI6" s="78"/>
      <c r="OVJ6" s="78"/>
      <c r="OVK6" s="78"/>
      <c r="OVL6" s="78"/>
      <c r="OVM6" s="78"/>
      <c r="OVN6" s="78"/>
      <c r="OVO6" s="78"/>
      <c r="OVP6" s="78"/>
      <c r="OVQ6" s="78"/>
      <c r="OVR6" s="78"/>
      <c r="OVS6" s="78"/>
      <c r="OVT6" s="78"/>
      <c r="OVU6" s="78"/>
      <c r="OVV6" s="78"/>
      <c r="OVW6" s="78"/>
      <c r="OVX6" s="78"/>
      <c r="OVY6" s="78"/>
      <c r="OVZ6" s="78"/>
      <c r="OWA6" s="78"/>
      <c r="OWB6" s="78"/>
      <c r="OWC6" s="78"/>
      <c r="OWD6" s="78"/>
      <c r="OWE6" s="78"/>
      <c r="OWF6" s="78"/>
      <c r="OWG6" s="78"/>
      <c r="OWH6" s="78"/>
      <c r="OWI6" s="78"/>
      <c r="OWJ6" s="78"/>
      <c r="OWK6" s="78"/>
      <c r="OWL6" s="78"/>
      <c r="OWM6" s="78"/>
      <c r="OWN6" s="78"/>
      <c r="OWO6" s="78"/>
      <c r="OWP6" s="78"/>
      <c r="OWQ6" s="78"/>
      <c r="OWR6" s="78"/>
      <c r="OWS6" s="78"/>
      <c r="OWT6" s="78"/>
      <c r="OWU6" s="78"/>
      <c r="OWV6" s="78"/>
      <c r="OWW6" s="78"/>
      <c r="OWX6" s="78"/>
      <c r="OWY6" s="78"/>
      <c r="OWZ6" s="78"/>
      <c r="OXA6" s="78"/>
      <c r="OXB6" s="78"/>
      <c r="OXC6" s="78"/>
      <c r="OXD6" s="78"/>
      <c r="OXE6" s="78"/>
      <c r="OXF6" s="78"/>
      <c r="OXG6" s="78"/>
      <c r="OXH6" s="78"/>
      <c r="OXI6" s="78"/>
      <c r="OXJ6" s="78"/>
      <c r="OXK6" s="78"/>
      <c r="OXL6" s="78"/>
      <c r="OXM6" s="78"/>
      <c r="OXN6" s="78"/>
      <c r="OXO6" s="78"/>
      <c r="OXP6" s="78"/>
      <c r="OXQ6" s="78"/>
      <c r="OXR6" s="78"/>
      <c r="OXS6" s="78"/>
      <c r="OXT6" s="78"/>
      <c r="OXU6" s="78"/>
      <c r="OXV6" s="78"/>
      <c r="OXW6" s="78"/>
      <c r="OXX6" s="78"/>
      <c r="OXY6" s="78"/>
      <c r="OXZ6" s="78"/>
      <c r="OYA6" s="78"/>
      <c r="OYB6" s="78"/>
      <c r="OYC6" s="78"/>
      <c r="OYD6" s="78"/>
      <c r="OYE6" s="78"/>
      <c r="OYF6" s="78"/>
      <c r="OYG6" s="78"/>
      <c r="OYH6" s="78"/>
      <c r="OYI6" s="78"/>
      <c r="OYJ6" s="78"/>
      <c r="OYK6" s="78"/>
      <c r="OYL6" s="78"/>
      <c r="OYM6" s="78"/>
      <c r="OYN6" s="78"/>
      <c r="OYO6" s="78"/>
      <c r="OYP6" s="78"/>
      <c r="OYQ6" s="78"/>
      <c r="OYR6" s="78"/>
      <c r="OYS6" s="78"/>
      <c r="OYT6" s="78"/>
      <c r="OYU6" s="78"/>
      <c r="OYV6" s="78"/>
      <c r="OYW6" s="78"/>
      <c r="OYX6" s="78"/>
      <c r="OYY6" s="78"/>
      <c r="OYZ6" s="78"/>
      <c r="OZA6" s="78"/>
      <c r="OZB6" s="78"/>
      <c r="OZC6" s="78"/>
      <c r="OZD6" s="78"/>
      <c r="OZE6" s="78"/>
      <c r="OZF6" s="78"/>
      <c r="OZG6" s="78"/>
      <c r="OZH6" s="78"/>
      <c r="OZI6" s="78"/>
      <c r="OZJ6" s="78"/>
      <c r="OZK6" s="78"/>
      <c r="OZL6" s="78"/>
      <c r="OZM6" s="78"/>
      <c r="OZN6" s="78"/>
      <c r="OZO6" s="78"/>
      <c r="OZP6" s="78"/>
      <c r="OZQ6" s="78"/>
      <c r="OZR6" s="78"/>
      <c r="OZS6" s="78"/>
      <c r="OZT6" s="78"/>
      <c r="OZU6" s="78"/>
      <c r="OZV6" s="78"/>
      <c r="OZW6" s="78"/>
      <c r="OZX6" s="78"/>
      <c r="OZY6" s="78"/>
      <c r="OZZ6" s="78"/>
      <c r="PAA6" s="78"/>
      <c r="PAB6" s="78"/>
      <c r="PAC6" s="78"/>
      <c r="PAD6" s="78"/>
      <c r="PAE6" s="78"/>
      <c r="PAF6" s="78"/>
      <c r="PAG6" s="78"/>
      <c r="PAH6" s="78"/>
      <c r="PAI6" s="78"/>
      <c r="PAJ6" s="78"/>
      <c r="PAK6" s="78"/>
      <c r="PAL6" s="78"/>
      <c r="PAM6" s="78"/>
      <c r="PAN6" s="78"/>
      <c r="PAO6" s="78"/>
      <c r="PAP6" s="78"/>
      <c r="PAQ6" s="78"/>
      <c r="PAR6" s="78"/>
      <c r="PAS6" s="78"/>
      <c r="PAT6" s="78"/>
      <c r="PAU6" s="78"/>
      <c r="PAV6" s="78"/>
      <c r="PAW6" s="78"/>
      <c r="PAX6" s="78"/>
      <c r="PAY6" s="78"/>
      <c r="PAZ6" s="78"/>
      <c r="PBA6" s="78"/>
      <c r="PBB6" s="78"/>
      <c r="PBC6" s="78"/>
      <c r="PBD6" s="78"/>
      <c r="PBE6" s="78"/>
      <c r="PBF6" s="78"/>
      <c r="PBG6" s="78"/>
      <c r="PBH6" s="78"/>
      <c r="PBI6" s="78"/>
      <c r="PBJ6" s="78"/>
      <c r="PBK6" s="78"/>
      <c r="PBL6" s="78"/>
      <c r="PBM6" s="78"/>
      <c r="PBN6" s="78"/>
      <c r="PBO6" s="78"/>
      <c r="PBP6" s="78"/>
      <c r="PBQ6" s="78"/>
      <c r="PBR6" s="78"/>
      <c r="PBS6" s="78"/>
      <c r="PBT6" s="78"/>
      <c r="PBU6" s="78"/>
      <c r="PBV6" s="78"/>
      <c r="PBW6" s="78"/>
      <c r="PBX6" s="78"/>
      <c r="PBY6" s="78"/>
      <c r="PBZ6" s="78"/>
      <c r="PCA6" s="78"/>
      <c r="PCB6" s="78"/>
      <c r="PCC6" s="78"/>
      <c r="PCD6" s="78"/>
      <c r="PCE6" s="78"/>
      <c r="PCF6" s="78"/>
      <c r="PCG6" s="78"/>
      <c r="PCH6" s="78"/>
      <c r="PCI6" s="78"/>
      <c r="PCJ6" s="78"/>
      <c r="PCK6" s="78"/>
      <c r="PCL6" s="78"/>
      <c r="PCM6" s="78"/>
      <c r="PCN6" s="78"/>
      <c r="PCO6" s="78"/>
      <c r="PCP6" s="78"/>
      <c r="PCQ6" s="78"/>
      <c r="PCR6" s="78"/>
      <c r="PCS6" s="78"/>
      <c r="PCT6" s="78"/>
      <c r="PCU6" s="78"/>
      <c r="PCV6" s="78"/>
      <c r="PCW6" s="78"/>
      <c r="PCX6" s="78"/>
      <c r="PCY6" s="78"/>
      <c r="PCZ6" s="78"/>
      <c r="PDA6" s="78"/>
      <c r="PDB6" s="78"/>
      <c r="PDC6" s="78"/>
      <c r="PDD6" s="78"/>
      <c r="PDE6" s="78"/>
      <c r="PDF6" s="78"/>
      <c r="PDG6" s="78"/>
      <c r="PDH6" s="78"/>
      <c r="PDI6" s="78"/>
      <c r="PDJ6" s="78"/>
      <c r="PDK6" s="78"/>
      <c r="PDL6" s="78"/>
      <c r="PDM6" s="78"/>
      <c r="PDN6" s="78"/>
      <c r="PDO6" s="78"/>
      <c r="PDP6" s="78"/>
      <c r="PDQ6" s="78"/>
      <c r="PDR6" s="78"/>
      <c r="PDS6" s="78"/>
      <c r="PDT6" s="78"/>
      <c r="PDU6" s="78"/>
      <c r="PDV6" s="78"/>
      <c r="PDW6" s="78"/>
      <c r="PDX6" s="78"/>
      <c r="PDY6" s="78"/>
      <c r="PDZ6" s="78"/>
      <c r="PEA6" s="78"/>
      <c r="PEB6" s="78"/>
      <c r="PEC6" s="78"/>
      <c r="PED6" s="78"/>
      <c r="PEE6" s="78"/>
      <c r="PEF6" s="78"/>
      <c r="PEG6" s="78"/>
      <c r="PEH6" s="78"/>
      <c r="PEI6" s="78"/>
      <c r="PEJ6" s="78"/>
      <c r="PEK6" s="78"/>
      <c r="PEL6" s="78"/>
      <c r="PEM6" s="78"/>
      <c r="PEN6" s="78"/>
      <c r="PEO6" s="78"/>
      <c r="PEP6" s="78"/>
      <c r="PEQ6" s="78"/>
      <c r="PER6" s="78"/>
      <c r="PES6" s="78"/>
      <c r="PET6" s="78"/>
      <c r="PEU6" s="78"/>
      <c r="PEV6" s="78"/>
      <c r="PEW6" s="78"/>
      <c r="PEX6" s="78"/>
      <c r="PEY6" s="78"/>
      <c r="PEZ6" s="78"/>
      <c r="PFA6" s="78"/>
      <c r="PFB6" s="78"/>
      <c r="PFC6" s="78"/>
      <c r="PFD6" s="78"/>
      <c r="PFE6" s="78"/>
      <c r="PFF6" s="78"/>
      <c r="PFG6" s="78"/>
      <c r="PFH6" s="78"/>
      <c r="PFI6" s="78"/>
      <c r="PFJ6" s="78"/>
      <c r="PFK6" s="78"/>
      <c r="PFL6" s="78"/>
      <c r="PFM6" s="78"/>
      <c r="PFN6" s="78"/>
      <c r="PFO6" s="78"/>
      <c r="PFP6" s="78"/>
      <c r="PFQ6" s="78"/>
      <c r="PFR6" s="78"/>
      <c r="PFS6" s="78"/>
      <c r="PFT6" s="78"/>
      <c r="PFU6" s="78"/>
      <c r="PFV6" s="78"/>
      <c r="PFW6" s="78"/>
      <c r="PFX6" s="78"/>
      <c r="PFY6" s="78"/>
      <c r="PFZ6" s="78"/>
      <c r="PGA6" s="78"/>
      <c r="PGB6" s="78"/>
      <c r="PGC6" s="78"/>
      <c r="PGD6" s="78"/>
      <c r="PGE6" s="78"/>
      <c r="PGF6" s="78"/>
      <c r="PGG6" s="78"/>
      <c r="PGH6" s="78"/>
      <c r="PGI6" s="78"/>
      <c r="PGJ6" s="78"/>
      <c r="PGK6" s="78"/>
      <c r="PGL6" s="78"/>
      <c r="PGM6" s="78"/>
      <c r="PGN6" s="78"/>
      <c r="PGO6" s="78"/>
      <c r="PGP6" s="78"/>
      <c r="PGQ6" s="78"/>
      <c r="PGR6" s="78"/>
      <c r="PGS6" s="78"/>
      <c r="PGT6" s="78"/>
      <c r="PGU6" s="78"/>
      <c r="PGV6" s="78"/>
      <c r="PGW6" s="78"/>
      <c r="PGX6" s="78"/>
      <c r="PGY6" s="78"/>
      <c r="PGZ6" s="78"/>
      <c r="PHA6" s="78"/>
      <c r="PHB6" s="78"/>
      <c r="PHC6" s="78"/>
      <c r="PHD6" s="78"/>
      <c r="PHE6" s="78"/>
      <c r="PHF6" s="78"/>
      <c r="PHG6" s="78"/>
      <c r="PHH6" s="78"/>
      <c r="PHI6" s="78"/>
      <c r="PHJ6" s="78"/>
      <c r="PHK6" s="78"/>
      <c r="PHL6" s="78"/>
      <c r="PHM6" s="78"/>
      <c r="PHN6" s="78"/>
      <c r="PHO6" s="78"/>
      <c r="PHP6" s="78"/>
      <c r="PHQ6" s="78"/>
      <c r="PHR6" s="78"/>
      <c r="PHS6" s="78"/>
      <c r="PHT6" s="78"/>
      <c r="PHU6" s="78"/>
      <c r="PHV6" s="78"/>
      <c r="PHW6" s="78"/>
      <c r="PHX6" s="78"/>
      <c r="PHY6" s="78"/>
      <c r="PHZ6" s="78"/>
      <c r="PIA6" s="78"/>
      <c r="PIB6" s="78"/>
      <c r="PIC6" s="78"/>
      <c r="PID6" s="78"/>
      <c r="PIE6" s="78"/>
      <c r="PIF6" s="78"/>
      <c r="PIG6" s="78"/>
      <c r="PIH6" s="78"/>
      <c r="PII6" s="78"/>
      <c r="PIJ6" s="78"/>
      <c r="PIK6" s="78"/>
      <c r="PIL6" s="78"/>
      <c r="PIM6" s="78"/>
      <c r="PIN6" s="78"/>
      <c r="PIO6" s="78"/>
      <c r="PIP6" s="78"/>
      <c r="PIQ6" s="78"/>
      <c r="PIR6" s="78"/>
      <c r="PIS6" s="78"/>
      <c r="PIT6" s="78"/>
      <c r="PIU6" s="78"/>
      <c r="PIV6" s="78"/>
      <c r="PIW6" s="78"/>
      <c r="PIX6" s="78"/>
      <c r="PIY6" s="78"/>
      <c r="PIZ6" s="78"/>
      <c r="PJA6" s="78"/>
      <c r="PJB6" s="78"/>
      <c r="PJC6" s="78"/>
      <c r="PJD6" s="78"/>
      <c r="PJE6" s="78"/>
      <c r="PJF6" s="78"/>
      <c r="PJG6" s="78"/>
      <c r="PJH6" s="78"/>
      <c r="PJI6" s="78"/>
      <c r="PJJ6" s="78"/>
      <c r="PJK6" s="78"/>
      <c r="PJL6" s="78"/>
      <c r="PJM6" s="78"/>
      <c r="PJN6" s="78"/>
      <c r="PJO6" s="78"/>
      <c r="PJP6" s="78"/>
      <c r="PJQ6" s="78"/>
      <c r="PJR6" s="78"/>
      <c r="PJS6" s="78"/>
      <c r="PJT6" s="78"/>
      <c r="PJU6" s="78"/>
      <c r="PJV6" s="78"/>
      <c r="PJW6" s="78"/>
      <c r="PJX6" s="78"/>
      <c r="PJY6" s="78"/>
      <c r="PJZ6" s="78"/>
      <c r="PKA6" s="78"/>
      <c r="PKB6" s="78"/>
      <c r="PKC6" s="78"/>
      <c r="PKD6" s="78"/>
      <c r="PKE6" s="78"/>
      <c r="PKF6" s="78"/>
      <c r="PKG6" s="78"/>
      <c r="PKH6" s="78"/>
      <c r="PKI6" s="78"/>
      <c r="PKJ6" s="78"/>
      <c r="PKK6" s="78"/>
      <c r="PKL6" s="78"/>
      <c r="PKM6" s="78"/>
      <c r="PKN6" s="78"/>
      <c r="PKO6" s="78"/>
      <c r="PKP6" s="78"/>
      <c r="PKQ6" s="78"/>
      <c r="PKR6" s="78"/>
      <c r="PKS6" s="78"/>
      <c r="PKT6" s="78"/>
      <c r="PKU6" s="78"/>
      <c r="PKV6" s="78"/>
      <c r="PKW6" s="78"/>
      <c r="PKX6" s="78"/>
      <c r="PKY6" s="78"/>
      <c r="PKZ6" s="78"/>
      <c r="PLA6" s="78"/>
      <c r="PLB6" s="78"/>
      <c r="PLC6" s="78"/>
      <c r="PLD6" s="78"/>
      <c r="PLE6" s="78"/>
      <c r="PLF6" s="78"/>
      <c r="PLG6" s="78"/>
      <c r="PLH6" s="78"/>
      <c r="PLI6" s="78"/>
      <c r="PLJ6" s="78"/>
      <c r="PLK6" s="78"/>
      <c r="PLL6" s="78"/>
      <c r="PLM6" s="78"/>
      <c r="PLN6" s="78"/>
      <c r="PLO6" s="78"/>
      <c r="PLP6" s="78"/>
      <c r="PLQ6" s="78"/>
      <c r="PLR6" s="78"/>
      <c r="PLS6" s="78"/>
      <c r="PLT6" s="78"/>
      <c r="PLU6" s="78"/>
      <c r="PLV6" s="78"/>
      <c r="PLW6" s="78"/>
      <c r="PLX6" s="78"/>
      <c r="PLY6" s="78"/>
      <c r="PLZ6" s="78"/>
      <c r="PMA6" s="78"/>
      <c r="PMB6" s="78"/>
      <c r="PMC6" s="78"/>
      <c r="PMD6" s="78"/>
      <c r="PME6" s="78"/>
      <c r="PMF6" s="78"/>
      <c r="PMG6" s="78"/>
      <c r="PMH6" s="78"/>
      <c r="PMI6" s="78"/>
      <c r="PMJ6" s="78"/>
      <c r="PMK6" s="78"/>
      <c r="PML6" s="78"/>
      <c r="PMM6" s="78"/>
      <c r="PMN6" s="78"/>
      <c r="PMO6" s="78"/>
      <c r="PMP6" s="78"/>
      <c r="PMQ6" s="78"/>
      <c r="PMR6" s="78"/>
      <c r="PMS6" s="78"/>
      <c r="PMT6" s="78"/>
      <c r="PMU6" s="78"/>
      <c r="PMV6" s="78"/>
      <c r="PMW6" s="78"/>
      <c r="PMX6" s="78"/>
      <c r="PMY6" s="78"/>
      <c r="PMZ6" s="78"/>
      <c r="PNA6" s="78"/>
      <c r="PNB6" s="78"/>
      <c r="PNC6" s="78"/>
      <c r="PND6" s="78"/>
      <c r="PNE6" s="78"/>
      <c r="PNF6" s="78"/>
      <c r="PNG6" s="78"/>
      <c r="PNH6" s="78"/>
      <c r="PNI6" s="78"/>
      <c r="PNJ6" s="78"/>
      <c r="PNK6" s="78"/>
      <c r="PNL6" s="78"/>
      <c r="PNM6" s="78"/>
      <c r="PNN6" s="78"/>
      <c r="PNO6" s="78"/>
      <c r="PNP6" s="78"/>
      <c r="PNQ6" s="78"/>
      <c r="PNR6" s="78"/>
      <c r="PNS6" s="78"/>
      <c r="PNT6" s="78"/>
      <c r="PNU6" s="78"/>
      <c r="PNV6" s="78"/>
      <c r="PNW6" s="78"/>
      <c r="PNX6" s="78"/>
      <c r="PNY6" s="78"/>
      <c r="PNZ6" s="78"/>
      <c r="POA6" s="78"/>
      <c r="POB6" s="78"/>
      <c r="POC6" s="78"/>
      <c r="POD6" s="78"/>
      <c r="POE6" s="78"/>
      <c r="POF6" s="78"/>
      <c r="POG6" s="78"/>
      <c r="POH6" s="78"/>
      <c r="POI6" s="78"/>
      <c r="POJ6" s="78"/>
      <c r="POK6" s="78"/>
      <c r="POL6" s="78"/>
      <c r="POM6" s="78"/>
      <c r="PON6" s="78"/>
      <c r="POO6" s="78"/>
      <c r="POP6" s="78"/>
      <c r="POQ6" s="78"/>
      <c r="POR6" s="78"/>
      <c r="POS6" s="78"/>
      <c r="POT6" s="78"/>
      <c r="POU6" s="78"/>
      <c r="POV6" s="78"/>
      <c r="POW6" s="78"/>
      <c r="POX6" s="78"/>
      <c r="POY6" s="78"/>
      <c r="POZ6" s="78"/>
      <c r="PPA6" s="78"/>
      <c r="PPB6" s="78"/>
      <c r="PPC6" s="78"/>
      <c r="PPD6" s="78"/>
      <c r="PPE6" s="78"/>
      <c r="PPF6" s="78"/>
      <c r="PPG6" s="78"/>
      <c r="PPH6" s="78"/>
      <c r="PPI6" s="78"/>
      <c r="PPJ6" s="78"/>
      <c r="PPK6" s="78"/>
      <c r="PPL6" s="78"/>
      <c r="PPM6" s="78"/>
      <c r="PPN6" s="78"/>
      <c r="PPO6" s="78"/>
      <c r="PPP6" s="78"/>
      <c r="PPQ6" s="78"/>
      <c r="PPR6" s="78"/>
      <c r="PPS6" s="78"/>
      <c r="PPT6" s="78"/>
      <c r="PPU6" s="78"/>
      <c r="PPV6" s="78"/>
      <c r="PPW6" s="78"/>
      <c r="PPX6" s="78"/>
      <c r="PPY6" s="78"/>
      <c r="PPZ6" s="78"/>
      <c r="PQA6" s="78"/>
      <c r="PQB6" s="78"/>
      <c r="PQC6" s="78"/>
      <c r="PQD6" s="78"/>
      <c r="PQE6" s="78"/>
      <c r="PQF6" s="78"/>
      <c r="PQG6" s="78"/>
      <c r="PQH6" s="78"/>
      <c r="PQI6" s="78"/>
      <c r="PQJ6" s="78"/>
      <c r="PQK6" s="78"/>
      <c r="PQL6" s="78"/>
      <c r="PQM6" s="78"/>
      <c r="PQN6" s="78"/>
      <c r="PQO6" s="78"/>
      <c r="PQP6" s="78"/>
      <c r="PQQ6" s="78"/>
      <c r="PQR6" s="78"/>
      <c r="PQS6" s="78"/>
      <c r="PQT6" s="78"/>
      <c r="PQU6" s="78"/>
      <c r="PQV6" s="78"/>
      <c r="PQW6" s="78"/>
      <c r="PQX6" s="78"/>
      <c r="PQY6" s="78"/>
      <c r="PQZ6" s="78"/>
      <c r="PRA6" s="78"/>
      <c r="PRB6" s="78"/>
      <c r="PRC6" s="78"/>
      <c r="PRD6" s="78"/>
      <c r="PRE6" s="78"/>
      <c r="PRF6" s="78"/>
      <c r="PRG6" s="78"/>
      <c r="PRH6" s="78"/>
      <c r="PRI6" s="78"/>
      <c r="PRJ6" s="78"/>
      <c r="PRK6" s="78"/>
      <c r="PRL6" s="78"/>
      <c r="PRM6" s="78"/>
      <c r="PRN6" s="78"/>
      <c r="PRO6" s="78"/>
      <c r="PRP6" s="78"/>
      <c r="PRQ6" s="78"/>
      <c r="PRR6" s="78"/>
      <c r="PRS6" s="78"/>
      <c r="PRT6" s="78"/>
      <c r="PRU6" s="78"/>
      <c r="PRV6" s="78"/>
      <c r="PRW6" s="78"/>
      <c r="PRX6" s="78"/>
      <c r="PRY6" s="78"/>
      <c r="PRZ6" s="78"/>
      <c r="PSA6" s="78"/>
      <c r="PSB6" s="78"/>
      <c r="PSC6" s="78"/>
      <c r="PSD6" s="78"/>
      <c r="PSE6" s="78"/>
      <c r="PSF6" s="78"/>
      <c r="PSG6" s="78"/>
      <c r="PSH6" s="78"/>
      <c r="PSI6" s="78"/>
      <c r="PSJ6" s="78"/>
      <c r="PSK6" s="78"/>
      <c r="PSL6" s="78"/>
      <c r="PSM6" s="78"/>
      <c r="PSN6" s="78"/>
      <c r="PSO6" s="78"/>
      <c r="PSP6" s="78"/>
      <c r="PSQ6" s="78"/>
      <c r="PSR6" s="78"/>
      <c r="PSS6" s="78"/>
      <c r="PST6" s="78"/>
      <c r="PSU6" s="78"/>
      <c r="PSV6" s="78"/>
      <c r="PSW6" s="78"/>
      <c r="PSX6" s="78"/>
      <c r="PSY6" s="78"/>
      <c r="PSZ6" s="78"/>
      <c r="PTA6" s="78"/>
      <c r="PTB6" s="78"/>
      <c r="PTC6" s="78"/>
      <c r="PTD6" s="78"/>
      <c r="PTE6" s="78"/>
      <c r="PTF6" s="78"/>
      <c r="PTG6" s="78"/>
      <c r="PTH6" s="78"/>
      <c r="PTI6" s="78"/>
      <c r="PTJ6" s="78"/>
      <c r="PTK6" s="78"/>
      <c r="PTL6" s="78"/>
      <c r="PTM6" s="78"/>
      <c r="PTN6" s="78"/>
      <c r="PTO6" s="78"/>
      <c r="PTP6" s="78"/>
      <c r="PTQ6" s="78"/>
      <c r="PTR6" s="78"/>
      <c r="PTS6" s="78"/>
      <c r="PTT6" s="78"/>
      <c r="PTU6" s="78"/>
      <c r="PTV6" s="78"/>
      <c r="PTW6" s="78"/>
      <c r="PTX6" s="78"/>
      <c r="PTY6" s="78"/>
      <c r="PTZ6" s="78"/>
      <c r="PUA6" s="78"/>
      <c r="PUB6" s="78"/>
      <c r="PUC6" s="78"/>
      <c r="PUD6" s="78"/>
      <c r="PUE6" s="78"/>
      <c r="PUF6" s="78"/>
      <c r="PUG6" s="78"/>
      <c r="PUH6" s="78"/>
      <c r="PUI6" s="78"/>
      <c r="PUJ6" s="78"/>
      <c r="PUK6" s="78"/>
      <c r="PUL6" s="78"/>
      <c r="PUM6" s="78"/>
      <c r="PUN6" s="78"/>
      <c r="PUO6" s="78"/>
      <c r="PUP6" s="78"/>
      <c r="PUQ6" s="78"/>
      <c r="PUR6" s="78"/>
      <c r="PUS6" s="78"/>
      <c r="PUT6" s="78"/>
      <c r="PUU6" s="78"/>
      <c r="PUV6" s="78"/>
      <c r="PUW6" s="78"/>
      <c r="PUX6" s="78"/>
      <c r="PUY6" s="78"/>
      <c r="PUZ6" s="78"/>
      <c r="PVA6" s="78"/>
      <c r="PVB6" s="78"/>
      <c r="PVC6" s="78"/>
      <c r="PVD6" s="78"/>
      <c r="PVE6" s="78"/>
      <c r="PVF6" s="78"/>
      <c r="PVG6" s="78"/>
      <c r="PVH6" s="78"/>
      <c r="PVI6" s="78"/>
      <c r="PVJ6" s="78"/>
      <c r="PVK6" s="78"/>
      <c r="PVL6" s="78"/>
      <c r="PVM6" s="78"/>
      <c r="PVN6" s="78"/>
      <c r="PVO6" s="78"/>
      <c r="PVP6" s="78"/>
      <c r="PVQ6" s="78"/>
      <c r="PVR6" s="78"/>
      <c r="PVS6" s="78"/>
      <c r="PVT6" s="78"/>
      <c r="PVU6" s="78"/>
      <c r="PVV6" s="78"/>
      <c r="PVW6" s="78"/>
      <c r="PVX6" s="78"/>
      <c r="PVY6" s="78"/>
      <c r="PVZ6" s="78"/>
      <c r="PWA6" s="78"/>
      <c r="PWB6" s="78"/>
      <c r="PWC6" s="78"/>
      <c r="PWD6" s="78"/>
      <c r="PWE6" s="78"/>
      <c r="PWF6" s="78"/>
      <c r="PWG6" s="78"/>
      <c r="PWH6" s="78"/>
      <c r="PWI6" s="78"/>
      <c r="PWJ6" s="78"/>
      <c r="PWK6" s="78"/>
      <c r="PWL6" s="78"/>
      <c r="PWM6" s="78"/>
      <c r="PWN6" s="78"/>
      <c r="PWO6" s="78"/>
      <c r="PWP6" s="78"/>
      <c r="PWQ6" s="78"/>
      <c r="PWR6" s="78"/>
      <c r="PWS6" s="78"/>
      <c r="PWT6" s="78"/>
      <c r="PWU6" s="78"/>
      <c r="PWV6" s="78"/>
      <c r="PWW6" s="78"/>
      <c r="PWX6" s="78"/>
      <c r="PWY6" s="78"/>
      <c r="PWZ6" s="78"/>
      <c r="PXA6" s="78"/>
      <c r="PXB6" s="78"/>
      <c r="PXC6" s="78"/>
      <c r="PXD6" s="78"/>
      <c r="PXE6" s="78"/>
      <c r="PXF6" s="78"/>
      <c r="PXG6" s="78"/>
      <c r="PXH6" s="78"/>
      <c r="PXI6" s="78"/>
      <c r="PXJ6" s="78"/>
      <c r="PXK6" s="78"/>
      <c r="PXL6" s="78"/>
      <c r="PXM6" s="78"/>
      <c r="PXN6" s="78"/>
      <c r="PXO6" s="78"/>
      <c r="PXP6" s="78"/>
      <c r="PXQ6" s="78"/>
      <c r="PXR6" s="78"/>
      <c r="PXS6" s="78"/>
      <c r="PXT6" s="78"/>
      <c r="PXU6" s="78"/>
      <c r="PXV6" s="78"/>
      <c r="PXW6" s="78"/>
      <c r="PXX6" s="78"/>
      <c r="PXY6" s="78"/>
      <c r="PXZ6" s="78"/>
      <c r="PYA6" s="78"/>
      <c r="PYB6" s="78"/>
      <c r="PYC6" s="78"/>
      <c r="PYD6" s="78"/>
      <c r="PYE6" s="78"/>
      <c r="PYF6" s="78"/>
      <c r="PYG6" s="78"/>
      <c r="PYH6" s="78"/>
      <c r="PYI6" s="78"/>
      <c r="PYJ6" s="78"/>
      <c r="PYK6" s="78"/>
      <c r="PYL6" s="78"/>
      <c r="PYM6" s="78"/>
      <c r="PYN6" s="78"/>
      <c r="PYO6" s="78"/>
      <c r="PYP6" s="78"/>
      <c r="PYQ6" s="78"/>
      <c r="PYR6" s="78"/>
      <c r="PYS6" s="78"/>
      <c r="PYT6" s="78"/>
      <c r="PYU6" s="78"/>
      <c r="PYV6" s="78"/>
      <c r="PYW6" s="78"/>
      <c r="PYX6" s="78"/>
      <c r="PYY6" s="78"/>
      <c r="PYZ6" s="78"/>
      <c r="PZA6" s="78"/>
      <c r="PZB6" s="78"/>
      <c r="PZC6" s="78"/>
      <c r="PZD6" s="78"/>
      <c r="PZE6" s="78"/>
      <c r="PZF6" s="78"/>
      <c r="PZG6" s="78"/>
      <c r="PZH6" s="78"/>
      <c r="PZI6" s="78"/>
      <c r="PZJ6" s="78"/>
      <c r="PZK6" s="78"/>
      <c r="PZL6" s="78"/>
      <c r="PZM6" s="78"/>
      <c r="PZN6" s="78"/>
      <c r="PZO6" s="78"/>
      <c r="PZP6" s="78"/>
      <c r="PZQ6" s="78"/>
      <c r="PZR6" s="78"/>
      <c r="PZS6" s="78"/>
      <c r="PZT6" s="78"/>
      <c r="PZU6" s="78"/>
      <c r="PZV6" s="78"/>
      <c r="PZW6" s="78"/>
      <c r="PZX6" s="78"/>
      <c r="PZY6" s="78"/>
      <c r="PZZ6" s="78"/>
      <c r="QAA6" s="78"/>
      <c r="QAB6" s="78"/>
      <c r="QAC6" s="78"/>
      <c r="QAD6" s="78"/>
      <c r="QAE6" s="78"/>
      <c r="QAF6" s="78"/>
      <c r="QAG6" s="78"/>
      <c r="QAH6" s="78"/>
      <c r="QAI6" s="78"/>
      <c r="QAJ6" s="78"/>
      <c r="QAK6" s="78"/>
      <c r="QAL6" s="78"/>
      <c r="QAM6" s="78"/>
      <c r="QAN6" s="78"/>
      <c r="QAO6" s="78"/>
      <c r="QAP6" s="78"/>
      <c r="QAQ6" s="78"/>
      <c r="QAR6" s="78"/>
      <c r="QAS6" s="78"/>
      <c r="QAT6" s="78"/>
      <c r="QAU6" s="78"/>
      <c r="QAV6" s="78"/>
      <c r="QAW6" s="78"/>
      <c r="QAX6" s="78"/>
      <c r="QAY6" s="78"/>
      <c r="QAZ6" s="78"/>
      <c r="QBA6" s="78"/>
      <c r="QBB6" s="78"/>
      <c r="QBC6" s="78"/>
      <c r="QBD6" s="78"/>
      <c r="QBE6" s="78"/>
      <c r="QBF6" s="78"/>
      <c r="QBG6" s="78"/>
      <c r="QBH6" s="78"/>
      <c r="QBI6" s="78"/>
      <c r="QBJ6" s="78"/>
      <c r="QBK6" s="78"/>
      <c r="QBL6" s="78"/>
      <c r="QBM6" s="78"/>
      <c r="QBN6" s="78"/>
      <c r="QBO6" s="78"/>
      <c r="QBP6" s="78"/>
      <c r="QBQ6" s="78"/>
      <c r="QBR6" s="78"/>
      <c r="QBS6" s="78"/>
      <c r="QBT6" s="78"/>
      <c r="QBU6" s="78"/>
      <c r="QBV6" s="78"/>
      <c r="QBW6" s="78"/>
      <c r="QBX6" s="78"/>
      <c r="QBY6" s="78"/>
      <c r="QBZ6" s="78"/>
      <c r="QCA6" s="78"/>
      <c r="QCB6" s="78"/>
      <c r="QCC6" s="78"/>
      <c r="QCD6" s="78"/>
      <c r="QCE6" s="78"/>
      <c r="QCF6" s="78"/>
      <c r="QCG6" s="78"/>
      <c r="QCH6" s="78"/>
      <c r="QCI6" s="78"/>
      <c r="QCJ6" s="78"/>
      <c r="QCK6" s="78"/>
      <c r="QCL6" s="78"/>
      <c r="QCM6" s="78"/>
      <c r="QCN6" s="78"/>
      <c r="QCO6" s="78"/>
      <c r="QCP6" s="78"/>
      <c r="QCQ6" s="78"/>
      <c r="QCR6" s="78"/>
      <c r="QCS6" s="78"/>
      <c r="QCT6" s="78"/>
      <c r="QCU6" s="78"/>
      <c r="QCV6" s="78"/>
      <c r="QCW6" s="78"/>
      <c r="QCX6" s="78"/>
      <c r="QCY6" s="78"/>
      <c r="QCZ6" s="78"/>
      <c r="QDA6" s="78"/>
      <c r="QDB6" s="78"/>
      <c r="QDC6" s="78"/>
      <c r="QDD6" s="78"/>
      <c r="QDE6" s="78"/>
      <c r="QDF6" s="78"/>
      <c r="QDG6" s="78"/>
      <c r="QDH6" s="78"/>
      <c r="QDI6" s="78"/>
      <c r="QDJ6" s="78"/>
      <c r="QDK6" s="78"/>
      <c r="QDL6" s="78"/>
      <c r="QDM6" s="78"/>
      <c r="QDN6" s="78"/>
      <c r="QDO6" s="78"/>
      <c r="QDP6" s="78"/>
      <c r="QDQ6" s="78"/>
      <c r="QDR6" s="78"/>
      <c r="QDS6" s="78"/>
      <c r="QDT6" s="78"/>
      <c r="QDU6" s="78"/>
      <c r="QDV6" s="78"/>
      <c r="QDW6" s="78"/>
      <c r="QDX6" s="78"/>
      <c r="QDY6" s="78"/>
      <c r="QDZ6" s="78"/>
      <c r="QEA6" s="78"/>
      <c r="QEB6" s="78"/>
      <c r="QEC6" s="78"/>
      <c r="QED6" s="78"/>
      <c r="QEE6" s="78"/>
      <c r="QEF6" s="78"/>
      <c r="QEG6" s="78"/>
      <c r="QEH6" s="78"/>
      <c r="QEI6" s="78"/>
      <c r="QEJ6" s="78"/>
      <c r="QEK6" s="78"/>
      <c r="QEL6" s="78"/>
      <c r="QEM6" s="78"/>
      <c r="QEN6" s="78"/>
      <c r="QEO6" s="78"/>
      <c r="QEP6" s="78"/>
      <c r="QEQ6" s="78"/>
      <c r="QER6" s="78"/>
      <c r="QES6" s="78"/>
      <c r="QET6" s="78"/>
      <c r="QEU6" s="78"/>
      <c r="QEV6" s="78"/>
      <c r="QEW6" s="78"/>
      <c r="QEX6" s="78"/>
      <c r="QEY6" s="78"/>
      <c r="QEZ6" s="78"/>
      <c r="QFA6" s="78"/>
      <c r="QFB6" s="78"/>
      <c r="QFC6" s="78"/>
      <c r="QFD6" s="78"/>
      <c r="QFE6" s="78"/>
      <c r="QFF6" s="78"/>
      <c r="QFG6" s="78"/>
      <c r="QFH6" s="78"/>
      <c r="QFI6" s="78"/>
      <c r="QFJ6" s="78"/>
      <c r="QFK6" s="78"/>
      <c r="QFL6" s="78"/>
      <c r="QFM6" s="78"/>
      <c r="QFN6" s="78"/>
      <c r="QFO6" s="78"/>
      <c r="QFP6" s="78"/>
      <c r="QFQ6" s="78"/>
      <c r="QFR6" s="78"/>
      <c r="QFS6" s="78"/>
      <c r="QFT6" s="78"/>
      <c r="QFU6" s="78"/>
      <c r="QFV6" s="78"/>
      <c r="QFW6" s="78"/>
      <c r="QFX6" s="78"/>
      <c r="QFY6" s="78"/>
      <c r="QFZ6" s="78"/>
      <c r="QGA6" s="78"/>
      <c r="QGB6" s="78"/>
      <c r="QGC6" s="78"/>
      <c r="QGD6" s="78"/>
      <c r="QGE6" s="78"/>
      <c r="QGF6" s="78"/>
      <c r="QGG6" s="78"/>
      <c r="QGH6" s="78"/>
      <c r="QGI6" s="78"/>
      <c r="QGJ6" s="78"/>
      <c r="QGK6" s="78"/>
      <c r="QGL6" s="78"/>
      <c r="QGM6" s="78"/>
      <c r="QGN6" s="78"/>
      <c r="QGO6" s="78"/>
      <c r="QGP6" s="78"/>
      <c r="QGQ6" s="78"/>
      <c r="QGR6" s="78"/>
      <c r="QGS6" s="78"/>
      <c r="QGT6" s="78"/>
      <c r="QGU6" s="78"/>
      <c r="QGV6" s="78"/>
      <c r="QGW6" s="78"/>
      <c r="QGX6" s="78"/>
      <c r="QGY6" s="78"/>
      <c r="QGZ6" s="78"/>
      <c r="QHA6" s="78"/>
      <c r="QHB6" s="78"/>
      <c r="QHC6" s="78"/>
      <c r="QHD6" s="78"/>
      <c r="QHE6" s="78"/>
      <c r="QHF6" s="78"/>
      <c r="QHG6" s="78"/>
      <c r="QHH6" s="78"/>
      <c r="QHI6" s="78"/>
      <c r="QHJ6" s="78"/>
      <c r="QHK6" s="78"/>
      <c r="QHL6" s="78"/>
      <c r="QHM6" s="78"/>
      <c r="QHN6" s="78"/>
      <c r="QHO6" s="78"/>
      <c r="QHP6" s="78"/>
      <c r="QHQ6" s="78"/>
      <c r="QHR6" s="78"/>
      <c r="QHS6" s="78"/>
      <c r="QHT6" s="78"/>
      <c r="QHU6" s="78"/>
      <c r="QHV6" s="78"/>
      <c r="QHW6" s="78"/>
      <c r="QHX6" s="78"/>
      <c r="QHY6" s="78"/>
      <c r="QHZ6" s="78"/>
      <c r="QIA6" s="78"/>
      <c r="QIB6" s="78"/>
      <c r="QIC6" s="78"/>
      <c r="QID6" s="78"/>
      <c r="QIE6" s="78"/>
      <c r="QIF6" s="78"/>
      <c r="QIG6" s="78"/>
      <c r="QIH6" s="78"/>
      <c r="QII6" s="78"/>
      <c r="QIJ6" s="78"/>
      <c r="QIK6" s="78"/>
      <c r="QIL6" s="78"/>
      <c r="QIM6" s="78"/>
      <c r="QIN6" s="78"/>
      <c r="QIO6" s="78"/>
      <c r="QIP6" s="78"/>
      <c r="QIQ6" s="78"/>
      <c r="QIR6" s="78"/>
      <c r="QIS6" s="78"/>
      <c r="QIT6" s="78"/>
      <c r="QIU6" s="78"/>
      <c r="QIV6" s="78"/>
      <c r="QIW6" s="78"/>
      <c r="QIX6" s="78"/>
      <c r="QIY6" s="78"/>
      <c r="QIZ6" s="78"/>
      <c r="QJA6" s="78"/>
      <c r="QJB6" s="78"/>
      <c r="QJC6" s="78"/>
      <c r="QJD6" s="78"/>
      <c r="QJE6" s="78"/>
      <c r="QJF6" s="78"/>
      <c r="QJG6" s="78"/>
      <c r="QJH6" s="78"/>
      <c r="QJI6" s="78"/>
      <c r="QJJ6" s="78"/>
      <c r="QJK6" s="78"/>
      <c r="QJL6" s="78"/>
      <c r="QJM6" s="78"/>
      <c r="QJN6" s="78"/>
      <c r="QJO6" s="78"/>
      <c r="QJP6" s="78"/>
      <c r="QJQ6" s="78"/>
      <c r="QJR6" s="78"/>
      <c r="QJS6" s="78"/>
      <c r="QJT6" s="78"/>
      <c r="QJU6" s="78"/>
      <c r="QJV6" s="78"/>
      <c r="QJW6" s="78"/>
      <c r="QJX6" s="78"/>
      <c r="QJY6" s="78"/>
      <c r="QJZ6" s="78"/>
      <c r="QKA6" s="78"/>
      <c r="QKB6" s="78"/>
      <c r="QKC6" s="78"/>
      <c r="QKD6" s="78"/>
      <c r="QKE6" s="78"/>
      <c r="QKF6" s="78"/>
      <c r="QKG6" s="78"/>
      <c r="QKH6" s="78"/>
      <c r="QKI6" s="78"/>
      <c r="QKJ6" s="78"/>
      <c r="QKK6" s="78"/>
      <c r="QKL6" s="78"/>
      <c r="QKM6" s="78"/>
      <c r="QKN6" s="78"/>
      <c r="QKO6" s="78"/>
      <c r="QKP6" s="78"/>
      <c r="QKQ6" s="78"/>
      <c r="QKR6" s="78"/>
      <c r="QKS6" s="78"/>
      <c r="QKT6" s="78"/>
      <c r="QKU6" s="78"/>
      <c r="QKV6" s="78"/>
      <c r="QKW6" s="78"/>
      <c r="QKX6" s="78"/>
      <c r="QKY6" s="78"/>
      <c r="QKZ6" s="78"/>
      <c r="QLA6" s="78"/>
      <c r="QLB6" s="78"/>
      <c r="QLC6" s="78"/>
      <c r="QLD6" s="78"/>
      <c r="QLE6" s="78"/>
      <c r="QLF6" s="78"/>
      <c r="QLG6" s="78"/>
      <c r="QLH6" s="78"/>
      <c r="QLI6" s="78"/>
      <c r="QLJ6" s="78"/>
      <c r="QLK6" s="78"/>
      <c r="QLL6" s="78"/>
      <c r="QLM6" s="78"/>
      <c r="QLN6" s="78"/>
      <c r="QLO6" s="78"/>
      <c r="QLP6" s="78"/>
      <c r="QLQ6" s="78"/>
      <c r="QLR6" s="78"/>
      <c r="QLS6" s="78"/>
      <c r="QLT6" s="78"/>
      <c r="QLU6" s="78"/>
      <c r="QLV6" s="78"/>
      <c r="QLW6" s="78"/>
      <c r="QLX6" s="78"/>
      <c r="QLY6" s="78"/>
      <c r="QLZ6" s="78"/>
      <c r="QMA6" s="78"/>
      <c r="QMB6" s="78"/>
      <c r="QMC6" s="78"/>
      <c r="QMD6" s="78"/>
      <c r="QME6" s="78"/>
      <c r="QMF6" s="78"/>
      <c r="QMG6" s="78"/>
      <c r="QMH6" s="78"/>
      <c r="QMI6" s="78"/>
      <c r="QMJ6" s="78"/>
      <c r="QMK6" s="78"/>
      <c r="QML6" s="78"/>
      <c r="QMM6" s="78"/>
      <c r="QMN6" s="78"/>
      <c r="QMO6" s="78"/>
      <c r="QMP6" s="78"/>
      <c r="QMQ6" s="78"/>
      <c r="QMR6" s="78"/>
      <c r="QMS6" s="78"/>
      <c r="QMT6" s="78"/>
      <c r="QMU6" s="78"/>
      <c r="QMV6" s="78"/>
      <c r="QMW6" s="78"/>
      <c r="QMX6" s="78"/>
      <c r="QMY6" s="78"/>
      <c r="QMZ6" s="78"/>
      <c r="QNA6" s="78"/>
      <c r="QNB6" s="78"/>
      <c r="QNC6" s="78"/>
      <c r="QND6" s="78"/>
      <c r="QNE6" s="78"/>
      <c r="QNF6" s="78"/>
      <c r="QNG6" s="78"/>
      <c r="QNH6" s="78"/>
      <c r="QNI6" s="78"/>
      <c r="QNJ6" s="78"/>
      <c r="QNK6" s="78"/>
      <c r="QNL6" s="78"/>
      <c r="QNM6" s="78"/>
      <c r="QNN6" s="78"/>
      <c r="QNO6" s="78"/>
      <c r="QNP6" s="78"/>
      <c r="QNQ6" s="78"/>
      <c r="QNR6" s="78"/>
      <c r="QNS6" s="78"/>
      <c r="QNT6" s="78"/>
      <c r="QNU6" s="78"/>
      <c r="QNV6" s="78"/>
      <c r="QNW6" s="78"/>
      <c r="QNX6" s="78"/>
      <c r="QNY6" s="78"/>
      <c r="QNZ6" s="78"/>
      <c r="QOA6" s="78"/>
      <c r="QOB6" s="78"/>
      <c r="QOC6" s="78"/>
      <c r="QOD6" s="78"/>
      <c r="QOE6" s="78"/>
      <c r="QOF6" s="78"/>
      <c r="QOG6" s="78"/>
      <c r="QOH6" s="78"/>
      <c r="QOI6" s="78"/>
      <c r="QOJ6" s="78"/>
      <c r="QOK6" s="78"/>
      <c r="QOL6" s="78"/>
      <c r="QOM6" s="78"/>
      <c r="QON6" s="78"/>
      <c r="QOO6" s="78"/>
      <c r="QOP6" s="78"/>
      <c r="QOQ6" s="78"/>
      <c r="QOR6" s="78"/>
      <c r="QOS6" s="78"/>
      <c r="QOT6" s="78"/>
      <c r="QOU6" s="78"/>
      <c r="QOV6" s="78"/>
      <c r="QOW6" s="78"/>
      <c r="QOX6" s="78"/>
      <c r="QOY6" s="78"/>
      <c r="QOZ6" s="78"/>
      <c r="QPA6" s="78"/>
      <c r="QPB6" s="78"/>
      <c r="QPC6" s="78"/>
      <c r="QPD6" s="78"/>
      <c r="QPE6" s="78"/>
      <c r="QPF6" s="78"/>
      <c r="QPG6" s="78"/>
      <c r="QPH6" s="78"/>
      <c r="QPI6" s="78"/>
      <c r="QPJ6" s="78"/>
      <c r="QPK6" s="78"/>
      <c r="QPL6" s="78"/>
      <c r="QPM6" s="78"/>
      <c r="QPN6" s="78"/>
      <c r="QPO6" s="78"/>
      <c r="QPP6" s="78"/>
      <c r="QPQ6" s="78"/>
      <c r="QPR6" s="78"/>
      <c r="QPS6" s="78"/>
      <c r="QPT6" s="78"/>
      <c r="QPU6" s="78"/>
      <c r="QPV6" s="78"/>
      <c r="QPW6" s="78"/>
      <c r="QPX6" s="78"/>
      <c r="QPY6" s="78"/>
      <c r="QPZ6" s="78"/>
      <c r="QQA6" s="78"/>
      <c r="QQB6" s="78"/>
      <c r="QQC6" s="78"/>
      <c r="QQD6" s="78"/>
      <c r="QQE6" s="78"/>
      <c r="QQF6" s="78"/>
      <c r="QQG6" s="78"/>
      <c r="QQH6" s="78"/>
      <c r="QQI6" s="78"/>
      <c r="QQJ6" s="78"/>
      <c r="QQK6" s="78"/>
      <c r="QQL6" s="78"/>
      <c r="QQM6" s="78"/>
      <c r="QQN6" s="78"/>
      <c r="QQO6" s="78"/>
      <c r="QQP6" s="78"/>
      <c r="QQQ6" s="78"/>
      <c r="QQR6" s="78"/>
      <c r="QQS6" s="78"/>
      <c r="QQT6" s="78"/>
      <c r="QQU6" s="78"/>
      <c r="QQV6" s="78"/>
      <c r="QQW6" s="78"/>
      <c r="QQX6" s="78"/>
      <c r="QQY6" s="78"/>
      <c r="QQZ6" s="78"/>
      <c r="QRA6" s="78"/>
      <c r="QRB6" s="78"/>
      <c r="QRC6" s="78"/>
      <c r="QRD6" s="78"/>
      <c r="QRE6" s="78"/>
      <c r="QRF6" s="78"/>
      <c r="QRG6" s="78"/>
      <c r="QRH6" s="78"/>
      <c r="QRI6" s="78"/>
      <c r="QRJ6" s="78"/>
      <c r="QRK6" s="78"/>
      <c r="QRL6" s="78"/>
      <c r="QRM6" s="78"/>
      <c r="QRN6" s="78"/>
      <c r="QRO6" s="78"/>
      <c r="QRP6" s="78"/>
      <c r="QRQ6" s="78"/>
      <c r="QRR6" s="78"/>
      <c r="QRS6" s="78"/>
      <c r="QRT6" s="78"/>
      <c r="QRU6" s="78"/>
      <c r="QRV6" s="78"/>
      <c r="QRW6" s="78"/>
      <c r="QRX6" s="78"/>
      <c r="QRY6" s="78"/>
      <c r="QRZ6" s="78"/>
      <c r="QSA6" s="78"/>
      <c r="QSB6" s="78"/>
      <c r="QSC6" s="78"/>
      <c r="QSD6" s="78"/>
      <c r="QSE6" s="78"/>
      <c r="QSF6" s="78"/>
      <c r="QSG6" s="78"/>
      <c r="QSH6" s="78"/>
      <c r="QSI6" s="78"/>
      <c r="QSJ6" s="78"/>
      <c r="QSK6" s="78"/>
      <c r="QSL6" s="78"/>
      <c r="QSM6" s="78"/>
      <c r="QSN6" s="78"/>
      <c r="QSO6" s="78"/>
      <c r="QSP6" s="78"/>
      <c r="QSQ6" s="78"/>
      <c r="QSR6" s="78"/>
      <c r="QSS6" s="78"/>
      <c r="QST6" s="78"/>
      <c r="QSU6" s="78"/>
      <c r="QSV6" s="78"/>
      <c r="QSW6" s="78"/>
      <c r="QSX6" s="78"/>
      <c r="QSY6" s="78"/>
      <c r="QSZ6" s="78"/>
      <c r="QTA6" s="78"/>
      <c r="QTB6" s="78"/>
      <c r="QTC6" s="78"/>
      <c r="QTD6" s="78"/>
      <c r="QTE6" s="78"/>
      <c r="QTF6" s="78"/>
      <c r="QTG6" s="78"/>
      <c r="QTH6" s="78"/>
      <c r="QTI6" s="78"/>
      <c r="QTJ6" s="78"/>
      <c r="QTK6" s="78"/>
      <c r="QTL6" s="78"/>
      <c r="QTM6" s="78"/>
      <c r="QTN6" s="78"/>
      <c r="QTO6" s="78"/>
      <c r="QTP6" s="78"/>
      <c r="QTQ6" s="78"/>
      <c r="QTR6" s="78"/>
      <c r="QTS6" s="78"/>
      <c r="QTT6" s="78"/>
      <c r="QTU6" s="78"/>
      <c r="QTV6" s="78"/>
      <c r="QTW6" s="78"/>
      <c r="QTX6" s="78"/>
      <c r="QTY6" s="78"/>
      <c r="QTZ6" s="78"/>
      <c r="QUA6" s="78"/>
      <c r="QUB6" s="78"/>
      <c r="QUC6" s="78"/>
      <c r="QUD6" s="78"/>
      <c r="QUE6" s="78"/>
      <c r="QUF6" s="78"/>
      <c r="QUG6" s="78"/>
      <c r="QUH6" s="78"/>
      <c r="QUI6" s="78"/>
      <c r="QUJ6" s="78"/>
      <c r="QUK6" s="78"/>
      <c r="QUL6" s="78"/>
      <c r="QUM6" s="78"/>
      <c r="QUN6" s="78"/>
      <c r="QUO6" s="78"/>
      <c r="QUP6" s="78"/>
      <c r="QUQ6" s="78"/>
      <c r="QUR6" s="78"/>
      <c r="QUS6" s="78"/>
      <c r="QUT6" s="78"/>
      <c r="QUU6" s="78"/>
      <c r="QUV6" s="78"/>
      <c r="QUW6" s="78"/>
      <c r="QUX6" s="78"/>
      <c r="QUY6" s="78"/>
      <c r="QUZ6" s="78"/>
      <c r="QVA6" s="78"/>
      <c r="QVB6" s="78"/>
      <c r="QVC6" s="78"/>
      <c r="QVD6" s="78"/>
      <c r="QVE6" s="78"/>
      <c r="QVF6" s="78"/>
      <c r="QVG6" s="78"/>
      <c r="QVH6" s="78"/>
      <c r="QVI6" s="78"/>
      <c r="QVJ6" s="78"/>
      <c r="QVK6" s="78"/>
      <c r="QVL6" s="78"/>
      <c r="QVM6" s="78"/>
      <c r="QVN6" s="78"/>
      <c r="QVO6" s="78"/>
      <c r="QVP6" s="78"/>
      <c r="QVQ6" s="78"/>
      <c r="QVR6" s="78"/>
      <c r="QVS6" s="78"/>
      <c r="QVT6" s="78"/>
      <c r="QVU6" s="78"/>
      <c r="QVV6" s="78"/>
      <c r="QVW6" s="78"/>
      <c r="QVX6" s="78"/>
      <c r="QVY6" s="78"/>
      <c r="QVZ6" s="78"/>
      <c r="QWA6" s="78"/>
      <c r="QWB6" s="78"/>
      <c r="QWC6" s="78"/>
      <c r="QWD6" s="78"/>
      <c r="QWE6" s="78"/>
      <c r="QWF6" s="78"/>
      <c r="QWG6" s="78"/>
      <c r="QWH6" s="78"/>
      <c r="QWI6" s="78"/>
      <c r="QWJ6" s="78"/>
      <c r="QWK6" s="78"/>
      <c r="QWL6" s="78"/>
      <c r="QWM6" s="78"/>
      <c r="QWN6" s="78"/>
      <c r="QWO6" s="78"/>
      <c r="QWP6" s="78"/>
      <c r="QWQ6" s="78"/>
      <c r="QWR6" s="78"/>
      <c r="QWS6" s="78"/>
      <c r="QWT6" s="78"/>
      <c r="QWU6" s="78"/>
      <c r="QWV6" s="78"/>
      <c r="QWW6" s="78"/>
      <c r="QWX6" s="78"/>
      <c r="QWY6" s="78"/>
      <c r="QWZ6" s="78"/>
      <c r="QXA6" s="78"/>
      <c r="QXB6" s="78"/>
      <c r="QXC6" s="78"/>
      <c r="QXD6" s="78"/>
      <c r="QXE6" s="78"/>
      <c r="QXF6" s="78"/>
      <c r="QXG6" s="78"/>
      <c r="QXH6" s="78"/>
      <c r="QXI6" s="78"/>
      <c r="QXJ6" s="78"/>
      <c r="QXK6" s="78"/>
      <c r="QXL6" s="78"/>
      <c r="QXM6" s="78"/>
      <c r="QXN6" s="78"/>
      <c r="QXO6" s="78"/>
      <c r="QXP6" s="78"/>
      <c r="QXQ6" s="78"/>
      <c r="QXR6" s="78"/>
      <c r="QXS6" s="78"/>
      <c r="QXT6" s="78"/>
      <c r="QXU6" s="78"/>
      <c r="QXV6" s="78"/>
      <c r="QXW6" s="78"/>
      <c r="QXX6" s="78"/>
      <c r="QXY6" s="78"/>
      <c r="QXZ6" s="78"/>
      <c r="QYA6" s="78"/>
      <c r="QYB6" s="78"/>
      <c r="QYC6" s="78"/>
      <c r="QYD6" s="78"/>
      <c r="QYE6" s="78"/>
      <c r="QYF6" s="78"/>
      <c r="QYG6" s="78"/>
      <c r="QYH6" s="78"/>
      <c r="QYI6" s="78"/>
      <c r="QYJ6" s="78"/>
      <c r="QYK6" s="78"/>
      <c r="QYL6" s="78"/>
      <c r="QYM6" s="78"/>
      <c r="QYN6" s="78"/>
      <c r="QYO6" s="78"/>
      <c r="QYP6" s="78"/>
      <c r="QYQ6" s="78"/>
      <c r="QYR6" s="78"/>
      <c r="QYS6" s="78"/>
      <c r="QYT6" s="78"/>
      <c r="QYU6" s="78"/>
      <c r="QYV6" s="78"/>
      <c r="QYW6" s="78"/>
      <c r="QYX6" s="78"/>
      <c r="QYY6" s="78"/>
      <c r="QYZ6" s="78"/>
      <c r="QZA6" s="78"/>
      <c r="QZB6" s="78"/>
      <c r="QZC6" s="78"/>
      <c r="QZD6" s="78"/>
      <c r="QZE6" s="78"/>
      <c r="QZF6" s="78"/>
      <c r="QZG6" s="78"/>
      <c r="QZH6" s="78"/>
      <c r="QZI6" s="78"/>
      <c r="QZJ6" s="78"/>
      <c r="QZK6" s="78"/>
      <c r="QZL6" s="78"/>
      <c r="QZM6" s="78"/>
      <c r="QZN6" s="78"/>
      <c r="QZO6" s="78"/>
      <c r="QZP6" s="78"/>
      <c r="QZQ6" s="78"/>
      <c r="QZR6" s="78"/>
      <c r="QZS6" s="78"/>
      <c r="QZT6" s="78"/>
      <c r="QZU6" s="78"/>
      <c r="QZV6" s="78"/>
      <c r="QZW6" s="78"/>
      <c r="QZX6" s="78"/>
      <c r="QZY6" s="78"/>
      <c r="QZZ6" s="78"/>
      <c r="RAA6" s="78"/>
      <c r="RAB6" s="78"/>
      <c r="RAC6" s="78"/>
      <c r="RAD6" s="78"/>
      <c r="RAE6" s="78"/>
      <c r="RAF6" s="78"/>
      <c r="RAG6" s="78"/>
      <c r="RAH6" s="78"/>
      <c r="RAI6" s="78"/>
      <c r="RAJ6" s="78"/>
      <c r="RAK6" s="78"/>
      <c r="RAL6" s="78"/>
      <c r="RAM6" s="78"/>
      <c r="RAN6" s="78"/>
      <c r="RAO6" s="78"/>
      <c r="RAP6" s="78"/>
      <c r="RAQ6" s="78"/>
      <c r="RAR6" s="78"/>
      <c r="RAS6" s="78"/>
      <c r="RAT6" s="78"/>
      <c r="RAU6" s="78"/>
      <c r="RAV6" s="78"/>
      <c r="RAW6" s="78"/>
      <c r="RAX6" s="78"/>
      <c r="RAY6" s="78"/>
      <c r="RAZ6" s="78"/>
      <c r="RBA6" s="78"/>
      <c r="RBB6" s="78"/>
      <c r="RBC6" s="78"/>
      <c r="RBD6" s="78"/>
      <c r="RBE6" s="78"/>
      <c r="RBF6" s="78"/>
      <c r="RBG6" s="78"/>
      <c r="RBH6" s="78"/>
      <c r="RBI6" s="78"/>
      <c r="RBJ6" s="78"/>
      <c r="RBK6" s="78"/>
      <c r="RBL6" s="78"/>
      <c r="RBM6" s="78"/>
      <c r="RBN6" s="78"/>
      <c r="RBO6" s="78"/>
      <c r="RBP6" s="78"/>
      <c r="RBQ6" s="78"/>
      <c r="RBR6" s="78"/>
      <c r="RBS6" s="78"/>
      <c r="RBT6" s="78"/>
      <c r="RBU6" s="78"/>
      <c r="RBV6" s="78"/>
      <c r="RBW6" s="78"/>
      <c r="RBX6" s="78"/>
      <c r="RBY6" s="78"/>
      <c r="RBZ6" s="78"/>
      <c r="RCA6" s="78"/>
      <c r="RCB6" s="78"/>
      <c r="RCC6" s="78"/>
      <c r="RCD6" s="78"/>
      <c r="RCE6" s="78"/>
      <c r="RCF6" s="78"/>
      <c r="RCG6" s="78"/>
      <c r="RCH6" s="78"/>
      <c r="RCI6" s="78"/>
      <c r="RCJ6" s="78"/>
      <c r="RCK6" s="78"/>
      <c r="RCL6" s="78"/>
      <c r="RCM6" s="78"/>
      <c r="RCN6" s="78"/>
      <c r="RCO6" s="78"/>
      <c r="RCP6" s="78"/>
      <c r="RCQ6" s="78"/>
      <c r="RCR6" s="78"/>
      <c r="RCS6" s="78"/>
      <c r="RCT6" s="78"/>
      <c r="RCU6" s="78"/>
      <c r="RCV6" s="78"/>
      <c r="RCW6" s="78"/>
      <c r="RCX6" s="78"/>
      <c r="RCY6" s="78"/>
      <c r="RCZ6" s="78"/>
      <c r="RDA6" s="78"/>
      <c r="RDB6" s="78"/>
      <c r="RDC6" s="78"/>
      <c r="RDD6" s="78"/>
      <c r="RDE6" s="78"/>
      <c r="RDF6" s="78"/>
      <c r="RDG6" s="78"/>
      <c r="RDH6" s="78"/>
      <c r="RDI6" s="78"/>
      <c r="RDJ6" s="78"/>
      <c r="RDK6" s="78"/>
      <c r="RDL6" s="78"/>
      <c r="RDM6" s="78"/>
      <c r="RDN6" s="78"/>
      <c r="RDO6" s="78"/>
      <c r="RDP6" s="78"/>
      <c r="RDQ6" s="78"/>
      <c r="RDR6" s="78"/>
      <c r="RDS6" s="78"/>
      <c r="RDT6" s="78"/>
      <c r="RDU6" s="78"/>
      <c r="RDV6" s="78"/>
      <c r="RDW6" s="78"/>
      <c r="RDX6" s="78"/>
      <c r="RDY6" s="78"/>
      <c r="RDZ6" s="78"/>
      <c r="REA6" s="78"/>
      <c r="REB6" s="78"/>
      <c r="REC6" s="78"/>
      <c r="RED6" s="78"/>
      <c r="REE6" s="78"/>
      <c r="REF6" s="78"/>
      <c r="REG6" s="78"/>
      <c r="REH6" s="78"/>
      <c r="REI6" s="78"/>
      <c r="REJ6" s="78"/>
      <c r="REK6" s="78"/>
      <c r="REL6" s="78"/>
      <c r="REM6" s="78"/>
      <c r="REN6" s="78"/>
      <c r="REO6" s="78"/>
      <c r="REP6" s="78"/>
      <c r="REQ6" s="78"/>
      <c r="RER6" s="78"/>
      <c r="RES6" s="78"/>
      <c r="RET6" s="78"/>
      <c r="REU6" s="78"/>
      <c r="REV6" s="78"/>
      <c r="REW6" s="78"/>
      <c r="REX6" s="78"/>
      <c r="REY6" s="78"/>
      <c r="REZ6" s="78"/>
      <c r="RFA6" s="78"/>
      <c r="RFB6" s="78"/>
      <c r="RFC6" s="78"/>
      <c r="RFD6" s="78"/>
      <c r="RFE6" s="78"/>
      <c r="RFF6" s="78"/>
      <c r="RFG6" s="78"/>
      <c r="RFH6" s="78"/>
      <c r="RFI6" s="78"/>
      <c r="RFJ6" s="78"/>
      <c r="RFK6" s="78"/>
      <c r="RFL6" s="78"/>
      <c r="RFM6" s="78"/>
      <c r="RFN6" s="78"/>
      <c r="RFO6" s="78"/>
      <c r="RFP6" s="78"/>
      <c r="RFQ6" s="78"/>
      <c r="RFR6" s="78"/>
      <c r="RFS6" s="78"/>
      <c r="RFT6" s="78"/>
      <c r="RFU6" s="78"/>
      <c r="RFV6" s="78"/>
      <c r="RFW6" s="78"/>
      <c r="RFX6" s="78"/>
      <c r="RFY6" s="78"/>
      <c r="RFZ6" s="78"/>
      <c r="RGA6" s="78"/>
      <c r="RGB6" s="78"/>
      <c r="RGC6" s="78"/>
      <c r="RGD6" s="78"/>
      <c r="RGE6" s="78"/>
      <c r="RGF6" s="78"/>
      <c r="RGG6" s="78"/>
      <c r="RGH6" s="78"/>
      <c r="RGI6" s="78"/>
      <c r="RGJ6" s="78"/>
      <c r="RGK6" s="78"/>
      <c r="RGL6" s="78"/>
      <c r="RGM6" s="78"/>
      <c r="RGN6" s="78"/>
      <c r="RGO6" s="78"/>
      <c r="RGP6" s="78"/>
      <c r="RGQ6" s="78"/>
      <c r="RGR6" s="78"/>
      <c r="RGS6" s="78"/>
      <c r="RGT6" s="78"/>
      <c r="RGU6" s="78"/>
      <c r="RGV6" s="78"/>
      <c r="RGW6" s="78"/>
      <c r="RGX6" s="78"/>
      <c r="RGY6" s="78"/>
      <c r="RGZ6" s="78"/>
      <c r="RHA6" s="78"/>
      <c r="RHB6" s="78"/>
      <c r="RHC6" s="78"/>
      <c r="RHD6" s="78"/>
      <c r="RHE6" s="78"/>
      <c r="RHF6" s="78"/>
      <c r="RHG6" s="78"/>
      <c r="RHH6" s="78"/>
      <c r="RHI6" s="78"/>
      <c r="RHJ6" s="78"/>
      <c r="RHK6" s="78"/>
      <c r="RHL6" s="78"/>
      <c r="RHM6" s="78"/>
      <c r="RHN6" s="78"/>
      <c r="RHO6" s="78"/>
      <c r="RHP6" s="78"/>
      <c r="RHQ6" s="78"/>
      <c r="RHR6" s="78"/>
      <c r="RHS6" s="78"/>
      <c r="RHT6" s="78"/>
      <c r="RHU6" s="78"/>
      <c r="RHV6" s="78"/>
      <c r="RHW6" s="78"/>
      <c r="RHX6" s="78"/>
      <c r="RHY6" s="78"/>
      <c r="RHZ6" s="78"/>
      <c r="RIA6" s="78"/>
      <c r="RIB6" s="78"/>
      <c r="RIC6" s="78"/>
      <c r="RID6" s="78"/>
      <c r="RIE6" s="78"/>
      <c r="RIF6" s="78"/>
      <c r="RIG6" s="78"/>
      <c r="RIH6" s="78"/>
      <c r="RII6" s="78"/>
      <c r="RIJ6" s="78"/>
      <c r="RIK6" s="78"/>
      <c r="RIL6" s="78"/>
      <c r="RIM6" s="78"/>
      <c r="RIN6" s="78"/>
      <c r="RIO6" s="78"/>
      <c r="RIP6" s="78"/>
      <c r="RIQ6" s="78"/>
      <c r="RIR6" s="78"/>
      <c r="RIS6" s="78"/>
      <c r="RIT6" s="78"/>
      <c r="RIU6" s="78"/>
      <c r="RIV6" s="78"/>
      <c r="RIW6" s="78"/>
      <c r="RIX6" s="78"/>
      <c r="RIY6" s="78"/>
      <c r="RIZ6" s="78"/>
      <c r="RJA6" s="78"/>
      <c r="RJB6" s="78"/>
      <c r="RJC6" s="78"/>
      <c r="RJD6" s="78"/>
      <c r="RJE6" s="78"/>
      <c r="RJF6" s="78"/>
      <c r="RJG6" s="78"/>
      <c r="RJH6" s="78"/>
      <c r="RJI6" s="78"/>
      <c r="RJJ6" s="78"/>
      <c r="RJK6" s="78"/>
      <c r="RJL6" s="78"/>
      <c r="RJM6" s="78"/>
      <c r="RJN6" s="78"/>
      <c r="RJO6" s="78"/>
      <c r="RJP6" s="78"/>
      <c r="RJQ6" s="78"/>
      <c r="RJR6" s="78"/>
      <c r="RJS6" s="78"/>
      <c r="RJT6" s="78"/>
      <c r="RJU6" s="78"/>
      <c r="RJV6" s="78"/>
      <c r="RJW6" s="78"/>
      <c r="RJX6" s="78"/>
      <c r="RJY6" s="78"/>
      <c r="RJZ6" s="78"/>
      <c r="RKA6" s="78"/>
      <c r="RKB6" s="78"/>
      <c r="RKC6" s="78"/>
      <c r="RKD6" s="78"/>
      <c r="RKE6" s="78"/>
      <c r="RKF6" s="78"/>
      <c r="RKG6" s="78"/>
      <c r="RKH6" s="78"/>
      <c r="RKI6" s="78"/>
      <c r="RKJ6" s="78"/>
      <c r="RKK6" s="78"/>
      <c r="RKL6" s="78"/>
      <c r="RKM6" s="78"/>
      <c r="RKN6" s="78"/>
      <c r="RKO6" s="78"/>
      <c r="RKP6" s="78"/>
      <c r="RKQ6" s="78"/>
      <c r="RKR6" s="78"/>
      <c r="RKS6" s="78"/>
      <c r="RKT6" s="78"/>
      <c r="RKU6" s="78"/>
      <c r="RKV6" s="78"/>
      <c r="RKW6" s="78"/>
      <c r="RKX6" s="78"/>
      <c r="RKY6" s="78"/>
      <c r="RKZ6" s="78"/>
      <c r="RLA6" s="78"/>
      <c r="RLB6" s="78"/>
      <c r="RLC6" s="78"/>
      <c r="RLD6" s="78"/>
      <c r="RLE6" s="78"/>
      <c r="RLF6" s="78"/>
      <c r="RLG6" s="78"/>
      <c r="RLH6" s="78"/>
      <c r="RLI6" s="78"/>
      <c r="RLJ6" s="78"/>
      <c r="RLK6" s="78"/>
      <c r="RLL6" s="78"/>
      <c r="RLM6" s="78"/>
      <c r="RLN6" s="78"/>
      <c r="RLO6" s="78"/>
      <c r="RLP6" s="78"/>
      <c r="RLQ6" s="78"/>
      <c r="RLR6" s="78"/>
      <c r="RLS6" s="78"/>
      <c r="RLT6" s="78"/>
      <c r="RLU6" s="78"/>
      <c r="RLV6" s="78"/>
      <c r="RLW6" s="78"/>
      <c r="RLX6" s="78"/>
      <c r="RLY6" s="78"/>
      <c r="RLZ6" s="78"/>
      <c r="RMA6" s="78"/>
      <c r="RMB6" s="78"/>
      <c r="RMC6" s="78"/>
      <c r="RMD6" s="78"/>
      <c r="RME6" s="78"/>
      <c r="RMF6" s="78"/>
      <c r="RMG6" s="78"/>
      <c r="RMH6" s="78"/>
      <c r="RMI6" s="78"/>
      <c r="RMJ6" s="78"/>
      <c r="RMK6" s="78"/>
      <c r="RML6" s="78"/>
      <c r="RMM6" s="78"/>
      <c r="RMN6" s="78"/>
      <c r="RMO6" s="78"/>
      <c r="RMP6" s="78"/>
      <c r="RMQ6" s="78"/>
      <c r="RMR6" s="78"/>
      <c r="RMS6" s="78"/>
      <c r="RMT6" s="78"/>
      <c r="RMU6" s="78"/>
      <c r="RMV6" s="78"/>
      <c r="RMW6" s="78"/>
      <c r="RMX6" s="78"/>
      <c r="RMY6" s="78"/>
      <c r="RMZ6" s="78"/>
      <c r="RNA6" s="78"/>
      <c r="RNB6" s="78"/>
      <c r="RNC6" s="78"/>
      <c r="RND6" s="78"/>
      <c r="RNE6" s="78"/>
      <c r="RNF6" s="78"/>
      <c r="RNG6" s="78"/>
      <c r="RNH6" s="78"/>
      <c r="RNI6" s="78"/>
      <c r="RNJ6" s="78"/>
      <c r="RNK6" s="78"/>
      <c r="RNL6" s="78"/>
      <c r="RNM6" s="78"/>
      <c r="RNN6" s="78"/>
      <c r="RNO6" s="78"/>
      <c r="RNP6" s="78"/>
      <c r="RNQ6" s="78"/>
      <c r="RNR6" s="78"/>
      <c r="RNS6" s="78"/>
      <c r="RNT6" s="78"/>
      <c r="RNU6" s="78"/>
      <c r="RNV6" s="78"/>
      <c r="RNW6" s="78"/>
      <c r="RNX6" s="78"/>
      <c r="RNY6" s="78"/>
      <c r="RNZ6" s="78"/>
      <c r="ROA6" s="78"/>
      <c r="ROB6" s="78"/>
      <c r="ROC6" s="78"/>
      <c r="ROD6" s="78"/>
      <c r="ROE6" s="78"/>
      <c r="ROF6" s="78"/>
      <c r="ROG6" s="78"/>
      <c r="ROH6" s="78"/>
      <c r="ROI6" s="78"/>
      <c r="ROJ6" s="78"/>
      <c r="ROK6" s="78"/>
      <c r="ROL6" s="78"/>
      <c r="ROM6" s="78"/>
      <c r="RON6" s="78"/>
      <c r="ROO6" s="78"/>
      <c r="ROP6" s="78"/>
      <c r="ROQ6" s="78"/>
      <c r="ROR6" s="78"/>
      <c r="ROS6" s="78"/>
      <c r="ROT6" s="78"/>
      <c r="ROU6" s="78"/>
      <c r="ROV6" s="78"/>
      <c r="ROW6" s="78"/>
      <c r="ROX6" s="78"/>
      <c r="ROY6" s="78"/>
      <c r="ROZ6" s="78"/>
      <c r="RPA6" s="78"/>
      <c r="RPB6" s="78"/>
      <c r="RPC6" s="78"/>
      <c r="RPD6" s="78"/>
      <c r="RPE6" s="78"/>
      <c r="RPF6" s="78"/>
      <c r="RPG6" s="78"/>
      <c r="RPH6" s="78"/>
      <c r="RPI6" s="78"/>
      <c r="RPJ6" s="78"/>
      <c r="RPK6" s="78"/>
      <c r="RPL6" s="78"/>
      <c r="RPM6" s="78"/>
      <c r="RPN6" s="78"/>
      <c r="RPO6" s="78"/>
      <c r="RPP6" s="78"/>
      <c r="RPQ6" s="78"/>
      <c r="RPR6" s="78"/>
      <c r="RPS6" s="78"/>
      <c r="RPT6" s="78"/>
      <c r="RPU6" s="78"/>
      <c r="RPV6" s="78"/>
      <c r="RPW6" s="78"/>
      <c r="RPX6" s="78"/>
      <c r="RPY6" s="78"/>
      <c r="RPZ6" s="78"/>
      <c r="RQA6" s="78"/>
      <c r="RQB6" s="78"/>
      <c r="RQC6" s="78"/>
      <c r="RQD6" s="78"/>
      <c r="RQE6" s="78"/>
      <c r="RQF6" s="78"/>
      <c r="RQG6" s="78"/>
      <c r="RQH6" s="78"/>
      <c r="RQI6" s="78"/>
      <c r="RQJ6" s="78"/>
      <c r="RQK6" s="78"/>
      <c r="RQL6" s="78"/>
      <c r="RQM6" s="78"/>
      <c r="RQN6" s="78"/>
      <c r="RQO6" s="78"/>
      <c r="RQP6" s="78"/>
      <c r="RQQ6" s="78"/>
      <c r="RQR6" s="78"/>
      <c r="RQS6" s="78"/>
      <c r="RQT6" s="78"/>
      <c r="RQU6" s="78"/>
      <c r="RQV6" s="78"/>
      <c r="RQW6" s="78"/>
      <c r="RQX6" s="78"/>
      <c r="RQY6" s="78"/>
      <c r="RQZ6" s="78"/>
      <c r="RRA6" s="78"/>
      <c r="RRB6" s="78"/>
      <c r="RRC6" s="78"/>
      <c r="RRD6" s="78"/>
      <c r="RRE6" s="78"/>
      <c r="RRF6" s="78"/>
      <c r="RRG6" s="78"/>
      <c r="RRH6" s="78"/>
      <c r="RRI6" s="78"/>
      <c r="RRJ6" s="78"/>
      <c r="RRK6" s="78"/>
      <c r="RRL6" s="78"/>
      <c r="RRM6" s="78"/>
      <c r="RRN6" s="78"/>
      <c r="RRO6" s="78"/>
      <c r="RRP6" s="78"/>
      <c r="RRQ6" s="78"/>
      <c r="RRR6" s="78"/>
      <c r="RRS6" s="78"/>
      <c r="RRT6" s="78"/>
      <c r="RRU6" s="78"/>
      <c r="RRV6" s="78"/>
      <c r="RRW6" s="78"/>
      <c r="RRX6" s="78"/>
      <c r="RRY6" s="78"/>
      <c r="RRZ6" s="78"/>
      <c r="RSA6" s="78"/>
      <c r="RSB6" s="78"/>
      <c r="RSC6" s="78"/>
      <c r="RSD6" s="78"/>
      <c r="RSE6" s="78"/>
      <c r="RSF6" s="78"/>
      <c r="RSG6" s="78"/>
      <c r="RSH6" s="78"/>
      <c r="RSI6" s="78"/>
      <c r="RSJ6" s="78"/>
      <c r="RSK6" s="78"/>
      <c r="RSL6" s="78"/>
      <c r="RSM6" s="78"/>
      <c r="RSN6" s="78"/>
      <c r="RSO6" s="78"/>
      <c r="RSP6" s="78"/>
      <c r="RSQ6" s="78"/>
      <c r="RSR6" s="78"/>
      <c r="RSS6" s="78"/>
      <c r="RST6" s="78"/>
      <c r="RSU6" s="78"/>
      <c r="RSV6" s="78"/>
      <c r="RSW6" s="78"/>
      <c r="RSX6" s="78"/>
      <c r="RSY6" s="78"/>
      <c r="RSZ6" s="78"/>
      <c r="RTA6" s="78"/>
      <c r="RTB6" s="78"/>
      <c r="RTC6" s="78"/>
      <c r="RTD6" s="78"/>
      <c r="RTE6" s="78"/>
      <c r="RTF6" s="78"/>
      <c r="RTG6" s="78"/>
      <c r="RTH6" s="78"/>
      <c r="RTI6" s="78"/>
      <c r="RTJ6" s="78"/>
      <c r="RTK6" s="78"/>
      <c r="RTL6" s="78"/>
      <c r="RTM6" s="78"/>
      <c r="RTN6" s="78"/>
      <c r="RTO6" s="78"/>
      <c r="RTP6" s="78"/>
      <c r="RTQ6" s="78"/>
      <c r="RTR6" s="78"/>
      <c r="RTS6" s="78"/>
      <c r="RTT6" s="78"/>
      <c r="RTU6" s="78"/>
      <c r="RTV6" s="78"/>
      <c r="RTW6" s="78"/>
      <c r="RTX6" s="78"/>
      <c r="RTY6" s="78"/>
      <c r="RTZ6" s="78"/>
      <c r="RUA6" s="78"/>
      <c r="RUB6" s="78"/>
      <c r="RUC6" s="78"/>
      <c r="RUD6" s="78"/>
      <c r="RUE6" s="78"/>
      <c r="RUF6" s="78"/>
      <c r="RUG6" s="78"/>
      <c r="RUH6" s="78"/>
      <c r="RUI6" s="78"/>
      <c r="RUJ6" s="78"/>
      <c r="RUK6" s="78"/>
      <c r="RUL6" s="78"/>
      <c r="RUM6" s="78"/>
      <c r="RUN6" s="78"/>
      <c r="RUO6" s="78"/>
      <c r="RUP6" s="78"/>
      <c r="RUQ6" s="78"/>
      <c r="RUR6" s="78"/>
      <c r="RUS6" s="78"/>
      <c r="RUT6" s="78"/>
      <c r="RUU6" s="78"/>
      <c r="RUV6" s="78"/>
      <c r="RUW6" s="78"/>
      <c r="RUX6" s="78"/>
      <c r="RUY6" s="78"/>
      <c r="RUZ6" s="78"/>
      <c r="RVA6" s="78"/>
      <c r="RVB6" s="78"/>
      <c r="RVC6" s="78"/>
      <c r="RVD6" s="78"/>
      <c r="RVE6" s="78"/>
      <c r="RVF6" s="78"/>
      <c r="RVG6" s="78"/>
      <c r="RVH6" s="78"/>
      <c r="RVI6" s="78"/>
      <c r="RVJ6" s="78"/>
      <c r="RVK6" s="78"/>
      <c r="RVL6" s="78"/>
      <c r="RVM6" s="78"/>
      <c r="RVN6" s="78"/>
      <c r="RVO6" s="78"/>
      <c r="RVP6" s="78"/>
      <c r="RVQ6" s="78"/>
      <c r="RVR6" s="78"/>
      <c r="RVS6" s="78"/>
      <c r="RVT6" s="78"/>
      <c r="RVU6" s="78"/>
      <c r="RVV6" s="78"/>
      <c r="RVW6" s="78"/>
      <c r="RVX6" s="78"/>
      <c r="RVY6" s="78"/>
      <c r="RVZ6" s="78"/>
      <c r="RWA6" s="78"/>
      <c r="RWB6" s="78"/>
      <c r="RWC6" s="78"/>
      <c r="RWD6" s="78"/>
      <c r="RWE6" s="78"/>
      <c r="RWF6" s="78"/>
      <c r="RWG6" s="78"/>
      <c r="RWH6" s="78"/>
      <c r="RWI6" s="78"/>
      <c r="RWJ6" s="78"/>
      <c r="RWK6" s="78"/>
      <c r="RWL6" s="78"/>
      <c r="RWM6" s="78"/>
      <c r="RWN6" s="78"/>
      <c r="RWO6" s="78"/>
      <c r="RWP6" s="78"/>
      <c r="RWQ6" s="78"/>
      <c r="RWR6" s="78"/>
      <c r="RWS6" s="78"/>
      <c r="RWT6" s="78"/>
      <c r="RWU6" s="78"/>
      <c r="RWV6" s="78"/>
      <c r="RWW6" s="78"/>
      <c r="RWX6" s="78"/>
      <c r="RWY6" s="78"/>
      <c r="RWZ6" s="78"/>
      <c r="RXA6" s="78"/>
      <c r="RXB6" s="78"/>
      <c r="RXC6" s="78"/>
      <c r="RXD6" s="78"/>
      <c r="RXE6" s="78"/>
      <c r="RXF6" s="78"/>
      <c r="RXG6" s="78"/>
      <c r="RXH6" s="78"/>
      <c r="RXI6" s="78"/>
      <c r="RXJ6" s="78"/>
      <c r="RXK6" s="78"/>
      <c r="RXL6" s="78"/>
      <c r="RXM6" s="78"/>
      <c r="RXN6" s="78"/>
      <c r="RXO6" s="78"/>
      <c r="RXP6" s="78"/>
      <c r="RXQ6" s="78"/>
      <c r="RXR6" s="78"/>
      <c r="RXS6" s="78"/>
      <c r="RXT6" s="78"/>
      <c r="RXU6" s="78"/>
      <c r="RXV6" s="78"/>
      <c r="RXW6" s="78"/>
      <c r="RXX6" s="78"/>
      <c r="RXY6" s="78"/>
      <c r="RXZ6" s="78"/>
      <c r="RYA6" s="78"/>
      <c r="RYB6" s="78"/>
      <c r="RYC6" s="78"/>
      <c r="RYD6" s="78"/>
      <c r="RYE6" s="78"/>
      <c r="RYF6" s="78"/>
      <c r="RYG6" s="78"/>
      <c r="RYH6" s="78"/>
      <c r="RYI6" s="78"/>
      <c r="RYJ6" s="78"/>
      <c r="RYK6" s="78"/>
      <c r="RYL6" s="78"/>
      <c r="RYM6" s="78"/>
      <c r="RYN6" s="78"/>
      <c r="RYO6" s="78"/>
      <c r="RYP6" s="78"/>
      <c r="RYQ6" s="78"/>
      <c r="RYR6" s="78"/>
      <c r="RYS6" s="78"/>
      <c r="RYT6" s="78"/>
      <c r="RYU6" s="78"/>
      <c r="RYV6" s="78"/>
      <c r="RYW6" s="78"/>
      <c r="RYX6" s="78"/>
      <c r="RYY6" s="78"/>
      <c r="RYZ6" s="78"/>
      <c r="RZA6" s="78"/>
      <c r="RZB6" s="78"/>
      <c r="RZC6" s="78"/>
      <c r="RZD6" s="78"/>
      <c r="RZE6" s="78"/>
      <c r="RZF6" s="78"/>
      <c r="RZG6" s="78"/>
      <c r="RZH6" s="78"/>
      <c r="RZI6" s="78"/>
      <c r="RZJ6" s="78"/>
      <c r="RZK6" s="78"/>
      <c r="RZL6" s="78"/>
      <c r="RZM6" s="78"/>
      <c r="RZN6" s="78"/>
      <c r="RZO6" s="78"/>
      <c r="RZP6" s="78"/>
      <c r="RZQ6" s="78"/>
      <c r="RZR6" s="78"/>
      <c r="RZS6" s="78"/>
      <c r="RZT6" s="78"/>
      <c r="RZU6" s="78"/>
      <c r="RZV6" s="78"/>
      <c r="RZW6" s="78"/>
      <c r="RZX6" s="78"/>
      <c r="RZY6" s="78"/>
      <c r="RZZ6" s="78"/>
      <c r="SAA6" s="78"/>
      <c r="SAB6" s="78"/>
      <c r="SAC6" s="78"/>
      <c r="SAD6" s="78"/>
      <c r="SAE6" s="78"/>
      <c r="SAF6" s="78"/>
      <c r="SAG6" s="78"/>
      <c r="SAH6" s="78"/>
      <c r="SAI6" s="78"/>
      <c r="SAJ6" s="78"/>
      <c r="SAK6" s="78"/>
      <c r="SAL6" s="78"/>
      <c r="SAM6" s="78"/>
      <c r="SAN6" s="78"/>
      <c r="SAO6" s="78"/>
      <c r="SAP6" s="78"/>
      <c r="SAQ6" s="78"/>
      <c r="SAR6" s="78"/>
      <c r="SAS6" s="78"/>
      <c r="SAT6" s="78"/>
      <c r="SAU6" s="78"/>
      <c r="SAV6" s="78"/>
      <c r="SAW6" s="78"/>
      <c r="SAX6" s="78"/>
      <c r="SAY6" s="78"/>
      <c r="SAZ6" s="78"/>
      <c r="SBA6" s="78"/>
      <c r="SBB6" s="78"/>
      <c r="SBC6" s="78"/>
      <c r="SBD6" s="78"/>
      <c r="SBE6" s="78"/>
      <c r="SBF6" s="78"/>
      <c r="SBG6" s="78"/>
      <c r="SBH6" s="78"/>
      <c r="SBI6" s="78"/>
      <c r="SBJ6" s="78"/>
      <c r="SBK6" s="78"/>
      <c r="SBL6" s="78"/>
      <c r="SBM6" s="78"/>
      <c r="SBN6" s="78"/>
      <c r="SBO6" s="78"/>
      <c r="SBP6" s="78"/>
      <c r="SBQ6" s="78"/>
      <c r="SBR6" s="78"/>
      <c r="SBS6" s="78"/>
      <c r="SBT6" s="78"/>
      <c r="SBU6" s="78"/>
      <c r="SBV6" s="78"/>
      <c r="SBW6" s="78"/>
      <c r="SBX6" s="78"/>
      <c r="SBY6" s="78"/>
      <c r="SBZ6" s="78"/>
      <c r="SCA6" s="78"/>
      <c r="SCB6" s="78"/>
      <c r="SCC6" s="78"/>
      <c r="SCD6" s="78"/>
      <c r="SCE6" s="78"/>
      <c r="SCF6" s="78"/>
      <c r="SCG6" s="78"/>
      <c r="SCH6" s="78"/>
      <c r="SCI6" s="78"/>
      <c r="SCJ6" s="78"/>
      <c r="SCK6" s="78"/>
      <c r="SCL6" s="78"/>
      <c r="SCM6" s="78"/>
      <c r="SCN6" s="78"/>
      <c r="SCO6" s="78"/>
      <c r="SCP6" s="78"/>
      <c r="SCQ6" s="78"/>
      <c r="SCR6" s="78"/>
      <c r="SCS6" s="78"/>
      <c r="SCT6" s="78"/>
      <c r="SCU6" s="78"/>
      <c r="SCV6" s="78"/>
      <c r="SCW6" s="78"/>
      <c r="SCX6" s="78"/>
      <c r="SCY6" s="78"/>
      <c r="SCZ6" s="78"/>
      <c r="SDA6" s="78"/>
      <c r="SDB6" s="78"/>
      <c r="SDC6" s="78"/>
      <c r="SDD6" s="78"/>
      <c r="SDE6" s="78"/>
      <c r="SDF6" s="78"/>
      <c r="SDG6" s="78"/>
      <c r="SDH6" s="78"/>
      <c r="SDI6" s="78"/>
      <c r="SDJ6" s="78"/>
      <c r="SDK6" s="78"/>
      <c r="SDL6" s="78"/>
      <c r="SDM6" s="78"/>
      <c r="SDN6" s="78"/>
      <c r="SDO6" s="78"/>
      <c r="SDP6" s="78"/>
      <c r="SDQ6" s="78"/>
      <c r="SDR6" s="78"/>
      <c r="SDS6" s="78"/>
      <c r="SDT6" s="78"/>
      <c r="SDU6" s="78"/>
      <c r="SDV6" s="78"/>
      <c r="SDW6" s="78"/>
      <c r="SDX6" s="78"/>
      <c r="SDY6" s="78"/>
      <c r="SDZ6" s="78"/>
      <c r="SEA6" s="78"/>
      <c r="SEB6" s="78"/>
      <c r="SEC6" s="78"/>
      <c r="SED6" s="78"/>
      <c r="SEE6" s="78"/>
      <c r="SEF6" s="78"/>
      <c r="SEG6" s="78"/>
      <c r="SEH6" s="78"/>
      <c r="SEI6" s="78"/>
      <c r="SEJ6" s="78"/>
      <c r="SEK6" s="78"/>
      <c r="SEL6" s="78"/>
      <c r="SEM6" s="78"/>
      <c r="SEN6" s="78"/>
      <c r="SEO6" s="78"/>
      <c r="SEP6" s="78"/>
      <c r="SEQ6" s="78"/>
      <c r="SER6" s="78"/>
      <c r="SES6" s="78"/>
      <c r="SET6" s="78"/>
      <c r="SEU6" s="78"/>
      <c r="SEV6" s="78"/>
      <c r="SEW6" s="78"/>
      <c r="SEX6" s="78"/>
      <c r="SEY6" s="78"/>
      <c r="SEZ6" s="78"/>
      <c r="SFA6" s="78"/>
      <c r="SFB6" s="78"/>
      <c r="SFC6" s="78"/>
      <c r="SFD6" s="78"/>
      <c r="SFE6" s="78"/>
      <c r="SFF6" s="78"/>
      <c r="SFG6" s="78"/>
      <c r="SFH6" s="78"/>
      <c r="SFI6" s="78"/>
      <c r="SFJ6" s="78"/>
      <c r="SFK6" s="78"/>
      <c r="SFL6" s="78"/>
      <c r="SFM6" s="78"/>
      <c r="SFN6" s="78"/>
      <c r="SFO6" s="78"/>
      <c r="SFP6" s="78"/>
      <c r="SFQ6" s="78"/>
      <c r="SFR6" s="78"/>
      <c r="SFS6" s="78"/>
      <c r="SFT6" s="78"/>
      <c r="SFU6" s="78"/>
      <c r="SFV6" s="78"/>
      <c r="SFW6" s="78"/>
      <c r="SFX6" s="78"/>
      <c r="SFY6" s="78"/>
      <c r="SFZ6" s="78"/>
      <c r="SGA6" s="78"/>
      <c r="SGB6" s="78"/>
      <c r="SGC6" s="78"/>
      <c r="SGD6" s="78"/>
      <c r="SGE6" s="78"/>
      <c r="SGF6" s="78"/>
      <c r="SGG6" s="78"/>
      <c r="SGH6" s="78"/>
      <c r="SGI6" s="78"/>
      <c r="SGJ6" s="78"/>
      <c r="SGK6" s="78"/>
      <c r="SGL6" s="78"/>
      <c r="SGM6" s="78"/>
      <c r="SGN6" s="78"/>
      <c r="SGO6" s="78"/>
      <c r="SGP6" s="78"/>
      <c r="SGQ6" s="78"/>
      <c r="SGR6" s="78"/>
      <c r="SGS6" s="78"/>
      <c r="SGT6" s="78"/>
      <c r="SGU6" s="78"/>
      <c r="SGV6" s="78"/>
      <c r="SGW6" s="78"/>
      <c r="SGX6" s="78"/>
      <c r="SGY6" s="78"/>
      <c r="SGZ6" s="78"/>
      <c r="SHA6" s="78"/>
      <c r="SHB6" s="78"/>
      <c r="SHC6" s="78"/>
      <c r="SHD6" s="78"/>
      <c r="SHE6" s="78"/>
      <c r="SHF6" s="78"/>
      <c r="SHG6" s="78"/>
      <c r="SHH6" s="78"/>
      <c r="SHI6" s="78"/>
      <c r="SHJ6" s="78"/>
      <c r="SHK6" s="78"/>
      <c r="SHL6" s="78"/>
      <c r="SHM6" s="78"/>
      <c r="SHN6" s="78"/>
      <c r="SHO6" s="78"/>
      <c r="SHP6" s="78"/>
      <c r="SHQ6" s="78"/>
      <c r="SHR6" s="78"/>
      <c r="SHS6" s="78"/>
      <c r="SHT6" s="78"/>
      <c r="SHU6" s="78"/>
      <c r="SHV6" s="78"/>
      <c r="SHW6" s="78"/>
      <c r="SHX6" s="78"/>
      <c r="SHY6" s="78"/>
      <c r="SHZ6" s="78"/>
      <c r="SIA6" s="78"/>
      <c r="SIB6" s="78"/>
      <c r="SIC6" s="78"/>
      <c r="SID6" s="78"/>
      <c r="SIE6" s="78"/>
      <c r="SIF6" s="78"/>
      <c r="SIG6" s="78"/>
      <c r="SIH6" s="78"/>
      <c r="SII6" s="78"/>
      <c r="SIJ6" s="78"/>
      <c r="SIK6" s="78"/>
      <c r="SIL6" s="78"/>
      <c r="SIM6" s="78"/>
      <c r="SIN6" s="78"/>
      <c r="SIO6" s="78"/>
      <c r="SIP6" s="78"/>
      <c r="SIQ6" s="78"/>
      <c r="SIR6" s="78"/>
      <c r="SIS6" s="78"/>
      <c r="SIT6" s="78"/>
      <c r="SIU6" s="78"/>
      <c r="SIV6" s="78"/>
      <c r="SIW6" s="78"/>
      <c r="SIX6" s="78"/>
      <c r="SIY6" s="78"/>
      <c r="SIZ6" s="78"/>
      <c r="SJA6" s="78"/>
      <c r="SJB6" s="78"/>
      <c r="SJC6" s="78"/>
      <c r="SJD6" s="78"/>
      <c r="SJE6" s="78"/>
      <c r="SJF6" s="78"/>
      <c r="SJG6" s="78"/>
      <c r="SJH6" s="78"/>
      <c r="SJI6" s="78"/>
      <c r="SJJ6" s="78"/>
      <c r="SJK6" s="78"/>
      <c r="SJL6" s="78"/>
      <c r="SJM6" s="78"/>
      <c r="SJN6" s="78"/>
      <c r="SJO6" s="78"/>
      <c r="SJP6" s="78"/>
      <c r="SJQ6" s="78"/>
      <c r="SJR6" s="78"/>
      <c r="SJS6" s="78"/>
      <c r="SJT6" s="78"/>
      <c r="SJU6" s="78"/>
      <c r="SJV6" s="78"/>
      <c r="SJW6" s="78"/>
      <c r="SJX6" s="78"/>
      <c r="SJY6" s="78"/>
      <c r="SJZ6" s="78"/>
      <c r="SKA6" s="78"/>
      <c r="SKB6" s="78"/>
      <c r="SKC6" s="78"/>
      <c r="SKD6" s="78"/>
      <c r="SKE6" s="78"/>
      <c r="SKF6" s="78"/>
      <c r="SKG6" s="78"/>
      <c r="SKH6" s="78"/>
      <c r="SKI6" s="78"/>
      <c r="SKJ6" s="78"/>
      <c r="SKK6" s="78"/>
      <c r="SKL6" s="78"/>
      <c r="SKM6" s="78"/>
      <c r="SKN6" s="78"/>
      <c r="SKO6" s="78"/>
      <c r="SKP6" s="78"/>
      <c r="SKQ6" s="78"/>
      <c r="SKR6" s="78"/>
      <c r="SKS6" s="78"/>
      <c r="SKT6" s="78"/>
      <c r="SKU6" s="78"/>
      <c r="SKV6" s="78"/>
      <c r="SKW6" s="78"/>
      <c r="SKX6" s="78"/>
      <c r="SKY6" s="78"/>
      <c r="SKZ6" s="78"/>
      <c r="SLA6" s="78"/>
      <c r="SLB6" s="78"/>
      <c r="SLC6" s="78"/>
      <c r="SLD6" s="78"/>
      <c r="SLE6" s="78"/>
      <c r="SLF6" s="78"/>
      <c r="SLG6" s="78"/>
      <c r="SLH6" s="78"/>
      <c r="SLI6" s="78"/>
      <c r="SLJ6" s="78"/>
      <c r="SLK6" s="78"/>
      <c r="SLL6" s="78"/>
      <c r="SLM6" s="78"/>
      <c r="SLN6" s="78"/>
      <c r="SLO6" s="78"/>
      <c r="SLP6" s="78"/>
      <c r="SLQ6" s="78"/>
      <c r="SLR6" s="78"/>
      <c r="SLS6" s="78"/>
      <c r="SLT6" s="78"/>
      <c r="SLU6" s="78"/>
      <c r="SLV6" s="78"/>
      <c r="SLW6" s="78"/>
      <c r="SLX6" s="78"/>
      <c r="SLY6" s="78"/>
      <c r="SLZ6" s="78"/>
      <c r="SMA6" s="78"/>
      <c r="SMB6" s="78"/>
      <c r="SMC6" s="78"/>
      <c r="SMD6" s="78"/>
      <c r="SME6" s="78"/>
      <c r="SMF6" s="78"/>
      <c r="SMG6" s="78"/>
      <c r="SMH6" s="78"/>
      <c r="SMI6" s="78"/>
      <c r="SMJ6" s="78"/>
      <c r="SMK6" s="78"/>
      <c r="SML6" s="78"/>
      <c r="SMM6" s="78"/>
      <c r="SMN6" s="78"/>
      <c r="SMO6" s="78"/>
      <c r="SMP6" s="78"/>
      <c r="SMQ6" s="78"/>
      <c r="SMR6" s="78"/>
      <c r="SMS6" s="78"/>
      <c r="SMT6" s="78"/>
      <c r="SMU6" s="78"/>
      <c r="SMV6" s="78"/>
      <c r="SMW6" s="78"/>
      <c r="SMX6" s="78"/>
      <c r="SMY6" s="78"/>
      <c r="SMZ6" s="78"/>
      <c r="SNA6" s="78"/>
      <c r="SNB6" s="78"/>
      <c r="SNC6" s="78"/>
      <c r="SND6" s="78"/>
      <c r="SNE6" s="78"/>
      <c r="SNF6" s="78"/>
      <c r="SNG6" s="78"/>
      <c r="SNH6" s="78"/>
      <c r="SNI6" s="78"/>
      <c r="SNJ6" s="78"/>
      <c r="SNK6" s="78"/>
      <c r="SNL6" s="78"/>
      <c r="SNM6" s="78"/>
      <c r="SNN6" s="78"/>
      <c r="SNO6" s="78"/>
      <c r="SNP6" s="78"/>
      <c r="SNQ6" s="78"/>
      <c r="SNR6" s="78"/>
      <c r="SNS6" s="78"/>
      <c r="SNT6" s="78"/>
      <c r="SNU6" s="78"/>
      <c r="SNV6" s="78"/>
      <c r="SNW6" s="78"/>
      <c r="SNX6" s="78"/>
      <c r="SNY6" s="78"/>
      <c r="SNZ6" s="78"/>
      <c r="SOA6" s="78"/>
      <c r="SOB6" s="78"/>
      <c r="SOC6" s="78"/>
      <c r="SOD6" s="78"/>
      <c r="SOE6" s="78"/>
      <c r="SOF6" s="78"/>
      <c r="SOG6" s="78"/>
      <c r="SOH6" s="78"/>
      <c r="SOI6" s="78"/>
      <c r="SOJ6" s="78"/>
      <c r="SOK6" s="78"/>
      <c r="SOL6" s="78"/>
      <c r="SOM6" s="78"/>
      <c r="SON6" s="78"/>
      <c r="SOO6" s="78"/>
      <c r="SOP6" s="78"/>
      <c r="SOQ6" s="78"/>
      <c r="SOR6" s="78"/>
      <c r="SOS6" s="78"/>
      <c r="SOT6" s="78"/>
      <c r="SOU6" s="78"/>
      <c r="SOV6" s="78"/>
      <c r="SOW6" s="78"/>
      <c r="SOX6" s="78"/>
      <c r="SOY6" s="78"/>
      <c r="SOZ6" s="78"/>
      <c r="SPA6" s="78"/>
      <c r="SPB6" s="78"/>
      <c r="SPC6" s="78"/>
      <c r="SPD6" s="78"/>
      <c r="SPE6" s="78"/>
      <c r="SPF6" s="78"/>
      <c r="SPG6" s="78"/>
      <c r="SPH6" s="78"/>
      <c r="SPI6" s="78"/>
      <c r="SPJ6" s="78"/>
      <c r="SPK6" s="78"/>
      <c r="SPL6" s="78"/>
      <c r="SPM6" s="78"/>
      <c r="SPN6" s="78"/>
      <c r="SPO6" s="78"/>
      <c r="SPP6" s="78"/>
      <c r="SPQ6" s="78"/>
      <c r="SPR6" s="78"/>
      <c r="SPS6" s="78"/>
      <c r="SPT6" s="78"/>
      <c r="SPU6" s="78"/>
      <c r="SPV6" s="78"/>
      <c r="SPW6" s="78"/>
      <c r="SPX6" s="78"/>
      <c r="SPY6" s="78"/>
      <c r="SPZ6" s="78"/>
      <c r="SQA6" s="78"/>
      <c r="SQB6" s="78"/>
      <c r="SQC6" s="78"/>
      <c r="SQD6" s="78"/>
      <c r="SQE6" s="78"/>
      <c r="SQF6" s="78"/>
      <c r="SQG6" s="78"/>
      <c r="SQH6" s="78"/>
      <c r="SQI6" s="78"/>
      <c r="SQJ6" s="78"/>
      <c r="SQK6" s="78"/>
      <c r="SQL6" s="78"/>
      <c r="SQM6" s="78"/>
      <c r="SQN6" s="78"/>
      <c r="SQO6" s="78"/>
      <c r="SQP6" s="78"/>
      <c r="SQQ6" s="78"/>
      <c r="SQR6" s="78"/>
      <c r="SQS6" s="78"/>
      <c r="SQT6" s="78"/>
      <c r="SQU6" s="78"/>
      <c r="SQV6" s="78"/>
      <c r="SQW6" s="78"/>
      <c r="SQX6" s="78"/>
      <c r="SQY6" s="78"/>
      <c r="SQZ6" s="78"/>
      <c r="SRA6" s="78"/>
      <c r="SRB6" s="78"/>
      <c r="SRC6" s="78"/>
      <c r="SRD6" s="78"/>
      <c r="SRE6" s="78"/>
      <c r="SRF6" s="78"/>
      <c r="SRG6" s="78"/>
      <c r="SRH6" s="78"/>
      <c r="SRI6" s="78"/>
      <c r="SRJ6" s="78"/>
      <c r="SRK6" s="78"/>
      <c r="SRL6" s="78"/>
      <c r="SRM6" s="78"/>
      <c r="SRN6" s="78"/>
      <c r="SRO6" s="78"/>
      <c r="SRP6" s="78"/>
      <c r="SRQ6" s="78"/>
      <c r="SRR6" s="78"/>
      <c r="SRS6" s="78"/>
      <c r="SRT6" s="78"/>
      <c r="SRU6" s="78"/>
      <c r="SRV6" s="78"/>
      <c r="SRW6" s="78"/>
      <c r="SRX6" s="78"/>
      <c r="SRY6" s="78"/>
      <c r="SRZ6" s="78"/>
      <c r="SSA6" s="78"/>
      <c r="SSB6" s="78"/>
      <c r="SSC6" s="78"/>
      <c r="SSD6" s="78"/>
      <c r="SSE6" s="78"/>
      <c r="SSF6" s="78"/>
      <c r="SSG6" s="78"/>
      <c r="SSH6" s="78"/>
      <c r="SSI6" s="78"/>
      <c r="SSJ6" s="78"/>
      <c r="SSK6" s="78"/>
      <c r="SSL6" s="78"/>
      <c r="SSM6" s="78"/>
      <c r="SSN6" s="78"/>
      <c r="SSO6" s="78"/>
      <c r="SSP6" s="78"/>
      <c r="SSQ6" s="78"/>
      <c r="SSR6" s="78"/>
      <c r="SSS6" s="78"/>
      <c r="SST6" s="78"/>
      <c r="SSU6" s="78"/>
      <c r="SSV6" s="78"/>
      <c r="SSW6" s="78"/>
      <c r="SSX6" s="78"/>
      <c r="SSY6" s="78"/>
      <c r="SSZ6" s="78"/>
      <c r="STA6" s="78"/>
      <c r="STB6" s="78"/>
      <c r="STC6" s="78"/>
      <c r="STD6" s="78"/>
      <c r="STE6" s="78"/>
      <c r="STF6" s="78"/>
      <c r="STG6" s="78"/>
      <c r="STH6" s="78"/>
      <c r="STI6" s="78"/>
      <c r="STJ6" s="78"/>
      <c r="STK6" s="78"/>
      <c r="STL6" s="78"/>
      <c r="STM6" s="78"/>
      <c r="STN6" s="78"/>
      <c r="STO6" s="78"/>
      <c r="STP6" s="78"/>
      <c r="STQ6" s="78"/>
      <c r="STR6" s="78"/>
      <c r="STS6" s="78"/>
      <c r="STT6" s="78"/>
      <c r="STU6" s="78"/>
      <c r="STV6" s="78"/>
      <c r="STW6" s="78"/>
      <c r="STX6" s="78"/>
      <c r="STY6" s="78"/>
      <c r="STZ6" s="78"/>
      <c r="SUA6" s="78"/>
      <c r="SUB6" s="78"/>
      <c r="SUC6" s="78"/>
      <c r="SUD6" s="78"/>
      <c r="SUE6" s="78"/>
      <c r="SUF6" s="78"/>
      <c r="SUG6" s="78"/>
      <c r="SUH6" s="78"/>
      <c r="SUI6" s="78"/>
      <c r="SUJ6" s="78"/>
      <c r="SUK6" s="78"/>
      <c r="SUL6" s="78"/>
      <c r="SUM6" s="78"/>
      <c r="SUN6" s="78"/>
      <c r="SUO6" s="78"/>
      <c r="SUP6" s="78"/>
      <c r="SUQ6" s="78"/>
      <c r="SUR6" s="78"/>
      <c r="SUS6" s="78"/>
      <c r="SUT6" s="78"/>
      <c r="SUU6" s="78"/>
      <c r="SUV6" s="78"/>
      <c r="SUW6" s="78"/>
      <c r="SUX6" s="78"/>
      <c r="SUY6" s="78"/>
      <c r="SUZ6" s="78"/>
      <c r="SVA6" s="78"/>
      <c r="SVB6" s="78"/>
      <c r="SVC6" s="78"/>
      <c r="SVD6" s="78"/>
      <c r="SVE6" s="78"/>
      <c r="SVF6" s="78"/>
      <c r="SVG6" s="78"/>
      <c r="SVH6" s="78"/>
      <c r="SVI6" s="78"/>
      <c r="SVJ6" s="78"/>
      <c r="SVK6" s="78"/>
      <c r="SVL6" s="78"/>
      <c r="SVM6" s="78"/>
      <c r="SVN6" s="78"/>
      <c r="SVO6" s="78"/>
      <c r="SVP6" s="78"/>
      <c r="SVQ6" s="78"/>
      <c r="SVR6" s="78"/>
      <c r="SVS6" s="78"/>
      <c r="SVT6" s="78"/>
      <c r="SVU6" s="78"/>
      <c r="SVV6" s="78"/>
      <c r="SVW6" s="78"/>
      <c r="SVX6" s="78"/>
      <c r="SVY6" s="78"/>
      <c r="SVZ6" s="78"/>
      <c r="SWA6" s="78"/>
      <c r="SWB6" s="78"/>
      <c r="SWC6" s="78"/>
      <c r="SWD6" s="78"/>
      <c r="SWE6" s="78"/>
      <c r="SWF6" s="78"/>
      <c r="SWG6" s="78"/>
      <c r="SWH6" s="78"/>
      <c r="SWI6" s="78"/>
      <c r="SWJ6" s="78"/>
      <c r="SWK6" s="78"/>
      <c r="SWL6" s="78"/>
      <c r="SWM6" s="78"/>
      <c r="SWN6" s="78"/>
      <c r="SWO6" s="78"/>
      <c r="SWP6" s="78"/>
      <c r="SWQ6" s="78"/>
      <c r="SWR6" s="78"/>
      <c r="SWS6" s="78"/>
      <c r="SWT6" s="78"/>
      <c r="SWU6" s="78"/>
      <c r="SWV6" s="78"/>
      <c r="SWW6" s="78"/>
      <c r="SWX6" s="78"/>
      <c r="SWY6" s="78"/>
      <c r="SWZ6" s="78"/>
      <c r="SXA6" s="78"/>
      <c r="SXB6" s="78"/>
      <c r="SXC6" s="78"/>
      <c r="SXD6" s="78"/>
      <c r="SXE6" s="78"/>
      <c r="SXF6" s="78"/>
      <c r="SXG6" s="78"/>
      <c r="SXH6" s="78"/>
      <c r="SXI6" s="78"/>
      <c r="SXJ6" s="78"/>
      <c r="SXK6" s="78"/>
      <c r="SXL6" s="78"/>
      <c r="SXM6" s="78"/>
      <c r="SXN6" s="78"/>
      <c r="SXO6" s="78"/>
      <c r="SXP6" s="78"/>
      <c r="SXQ6" s="78"/>
      <c r="SXR6" s="78"/>
      <c r="SXS6" s="78"/>
      <c r="SXT6" s="78"/>
      <c r="SXU6" s="78"/>
      <c r="SXV6" s="78"/>
      <c r="SXW6" s="78"/>
      <c r="SXX6" s="78"/>
      <c r="SXY6" s="78"/>
      <c r="SXZ6" s="78"/>
      <c r="SYA6" s="78"/>
      <c r="SYB6" s="78"/>
      <c r="SYC6" s="78"/>
      <c r="SYD6" s="78"/>
      <c r="SYE6" s="78"/>
      <c r="SYF6" s="78"/>
      <c r="SYG6" s="78"/>
      <c r="SYH6" s="78"/>
      <c r="SYI6" s="78"/>
      <c r="SYJ6" s="78"/>
      <c r="SYK6" s="78"/>
      <c r="SYL6" s="78"/>
      <c r="SYM6" s="78"/>
      <c r="SYN6" s="78"/>
      <c r="SYO6" s="78"/>
      <c r="SYP6" s="78"/>
      <c r="SYQ6" s="78"/>
      <c r="SYR6" s="78"/>
      <c r="SYS6" s="78"/>
      <c r="SYT6" s="78"/>
      <c r="SYU6" s="78"/>
      <c r="SYV6" s="78"/>
      <c r="SYW6" s="78"/>
      <c r="SYX6" s="78"/>
      <c r="SYY6" s="78"/>
      <c r="SYZ6" s="78"/>
      <c r="SZA6" s="78"/>
      <c r="SZB6" s="78"/>
      <c r="SZC6" s="78"/>
      <c r="SZD6" s="78"/>
      <c r="SZE6" s="78"/>
      <c r="SZF6" s="78"/>
      <c r="SZG6" s="78"/>
      <c r="SZH6" s="78"/>
      <c r="SZI6" s="78"/>
      <c r="SZJ6" s="78"/>
      <c r="SZK6" s="78"/>
      <c r="SZL6" s="78"/>
      <c r="SZM6" s="78"/>
      <c r="SZN6" s="78"/>
      <c r="SZO6" s="78"/>
      <c r="SZP6" s="78"/>
      <c r="SZQ6" s="78"/>
      <c r="SZR6" s="78"/>
      <c r="SZS6" s="78"/>
      <c r="SZT6" s="78"/>
      <c r="SZU6" s="78"/>
      <c r="SZV6" s="78"/>
      <c r="SZW6" s="78"/>
      <c r="SZX6" s="78"/>
      <c r="SZY6" s="78"/>
      <c r="SZZ6" s="78"/>
      <c r="TAA6" s="78"/>
      <c r="TAB6" s="78"/>
      <c r="TAC6" s="78"/>
      <c r="TAD6" s="78"/>
      <c r="TAE6" s="78"/>
      <c r="TAF6" s="78"/>
      <c r="TAG6" s="78"/>
      <c r="TAH6" s="78"/>
      <c r="TAI6" s="78"/>
      <c r="TAJ6" s="78"/>
      <c r="TAK6" s="78"/>
      <c r="TAL6" s="78"/>
      <c r="TAM6" s="78"/>
      <c r="TAN6" s="78"/>
      <c r="TAO6" s="78"/>
      <c r="TAP6" s="78"/>
      <c r="TAQ6" s="78"/>
      <c r="TAR6" s="78"/>
      <c r="TAS6" s="78"/>
      <c r="TAT6" s="78"/>
      <c r="TAU6" s="78"/>
      <c r="TAV6" s="78"/>
      <c r="TAW6" s="78"/>
      <c r="TAX6" s="78"/>
      <c r="TAY6" s="78"/>
      <c r="TAZ6" s="78"/>
      <c r="TBA6" s="78"/>
      <c r="TBB6" s="78"/>
      <c r="TBC6" s="78"/>
      <c r="TBD6" s="78"/>
      <c r="TBE6" s="78"/>
      <c r="TBF6" s="78"/>
      <c r="TBG6" s="78"/>
      <c r="TBH6" s="78"/>
      <c r="TBI6" s="78"/>
      <c r="TBJ6" s="78"/>
      <c r="TBK6" s="78"/>
      <c r="TBL6" s="78"/>
      <c r="TBM6" s="78"/>
      <c r="TBN6" s="78"/>
      <c r="TBO6" s="78"/>
      <c r="TBP6" s="78"/>
      <c r="TBQ6" s="78"/>
      <c r="TBR6" s="78"/>
      <c r="TBS6" s="78"/>
      <c r="TBT6" s="78"/>
      <c r="TBU6" s="78"/>
      <c r="TBV6" s="78"/>
      <c r="TBW6" s="78"/>
      <c r="TBX6" s="78"/>
      <c r="TBY6" s="78"/>
      <c r="TBZ6" s="78"/>
      <c r="TCA6" s="78"/>
      <c r="TCB6" s="78"/>
      <c r="TCC6" s="78"/>
      <c r="TCD6" s="78"/>
      <c r="TCE6" s="78"/>
      <c r="TCF6" s="78"/>
      <c r="TCG6" s="78"/>
      <c r="TCH6" s="78"/>
      <c r="TCI6" s="78"/>
      <c r="TCJ6" s="78"/>
      <c r="TCK6" s="78"/>
      <c r="TCL6" s="78"/>
      <c r="TCM6" s="78"/>
      <c r="TCN6" s="78"/>
      <c r="TCO6" s="78"/>
      <c r="TCP6" s="78"/>
      <c r="TCQ6" s="78"/>
      <c r="TCR6" s="78"/>
      <c r="TCS6" s="78"/>
      <c r="TCT6" s="78"/>
      <c r="TCU6" s="78"/>
      <c r="TCV6" s="78"/>
      <c r="TCW6" s="78"/>
      <c r="TCX6" s="78"/>
      <c r="TCY6" s="78"/>
      <c r="TCZ6" s="78"/>
      <c r="TDA6" s="78"/>
      <c r="TDB6" s="78"/>
      <c r="TDC6" s="78"/>
      <c r="TDD6" s="78"/>
      <c r="TDE6" s="78"/>
      <c r="TDF6" s="78"/>
      <c r="TDG6" s="78"/>
      <c r="TDH6" s="78"/>
      <c r="TDI6" s="78"/>
      <c r="TDJ6" s="78"/>
      <c r="TDK6" s="78"/>
      <c r="TDL6" s="78"/>
      <c r="TDM6" s="78"/>
      <c r="TDN6" s="78"/>
      <c r="TDO6" s="78"/>
      <c r="TDP6" s="78"/>
      <c r="TDQ6" s="78"/>
      <c r="TDR6" s="78"/>
      <c r="TDS6" s="78"/>
      <c r="TDT6" s="78"/>
      <c r="TDU6" s="78"/>
      <c r="TDV6" s="78"/>
      <c r="TDW6" s="78"/>
      <c r="TDX6" s="78"/>
      <c r="TDY6" s="78"/>
      <c r="TDZ6" s="78"/>
      <c r="TEA6" s="78"/>
      <c r="TEB6" s="78"/>
      <c r="TEC6" s="78"/>
      <c r="TED6" s="78"/>
      <c r="TEE6" s="78"/>
      <c r="TEF6" s="78"/>
      <c r="TEG6" s="78"/>
      <c r="TEH6" s="78"/>
      <c r="TEI6" s="78"/>
      <c r="TEJ6" s="78"/>
      <c r="TEK6" s="78"/>
      <c r="TEL6" s="78"/>
      <c r="TEM6" s="78"/>
      <c r="TEN6" s="78"/>
      <c r="TEO6" s="78"/>
      <c r="TEP6" s="78"/>
      <c r="TEQ6" s="78"/>
      <c r="TER6" s="78"/>
      <c r="TES6" s="78"/>
      <c r="TET6" s="78"/>
      <c r="TEU6" s="78"/>
      <c r="TEV6" s="78"/>
      <c r="TEW6" s="78"/>
      <c r="TEX6" s="78"/>
      <c r="TEY6" s="78"/>
      <c r="TEZ6" s="78"/>
      <c r="TFA6" s="78"/>
      <c r="TFB6" s="78"/>
      <c r="TFC6" s="78"/>
      <c r="TFD6" s="78"/>
      <c r="TFE6" s="78"/>
      <c r="TFF6" s="78"/>
      <c r="TFG6" s="78"/>
      <c r="TFH6" s="78"/>
      <c r="TFI6" s="78"/>
      <c r="TFJ6" s="78"/>
      <c r="TFK6" s="78"/>
      <c r="TFL6" s="78"/>
      <c r="TFM6" s="78"/>
      <c r="TFN6" s="78"/>
      <c r="TFO6" s="78"/>
      <c r="TFP6" s="78"/>
      <c r="TFQ6" s="78"/>
      <c r="TFR6" s="78"/>
      <c r="TFS6" s="78"/>
      <c r="TFT6" s="78"/>
      <c r="TFU6" s="78"/>
      <c r="TFV6" s="78"/>
      <c r="TFW6" s="78"/>
      <c r="TFX6" s="78"/>
      <c r="TFY6" s="78"/>
      <c r="TFZ6" s="78"/>
      <c r="TGA6" s="78"/>
      <c r="TGB6" s="78"/>
      <c r="TGC6" s="78"/>
      <c r="TGD6" s="78"/>
      <c r="TGE6" s="78"/>
      <c r="TGF6" s="78"/>
      <c r="TGG6" s="78"/>
      <c r="TGH6" s="78"/>
      <c r="TGI6" s="78"/>
      <c r="TGJ6" s="78"/>
      <c r="TGK6" s="78"/>
      <c r="TGL6" s="78"/>
      <c r="TGM6" s="78"/>
      <c r="TGN6" s="78"/>
      <c r="TGO6" s="78"/>
      <c r="TGP6" s="78"/>
      <c r="TGQ6" s="78"/>
      <c r="TGR6" s="78"/>
      <c r="TGS6" s="78"/>
      <c r="TGT6" s="78"/>
      <c r="TGU6" s="78"/>
      <c r="TGV6" s="78"/>
      <c r="TGW6" s="78"/>
      <c r="TGX6" s="78"/>
      <c r="TGY6" s="78"/>
      <c r="TGZ6" s="78"/>
      <c r="THA6" s="78"/>
      <c r="THB6" s="78"/>
      <c r="THC6" s="78"/>
      <c r="THD6" s="78"/>
      <c r="THE6" s="78"/>
      <c r="THF6" s="78"/>
      <c r="THG6" s="78"/>
      <c r="THH6" s="78"/>
      <c r="THI6" s="78"/>
      <c r="THJ6" s="78"/>
      <c r="THK6" s="78"/>
      <c r="THL6" s="78"/>
      <c r="THM6" s="78"/>
      <c r="THN6" s="78"/>
      <c r="THO6" s="78"/>
      <c r="THP6" s="78"/>
      <c r="THQ6" s="78"/>
      <c r="THR6" s="78"/>
      <c r="THS6" s="78"/>
      <c r="THT6" s="78"/>
      <c r="THU6" s="78"/>
      <c r="THV6" s="78"/>
      <c r="THW6" s="78"/>
      <c r="THX6" s="78"/>
      <c r="THY6" s="78"/>
      <c r="THZ6" s="78"/>
      <c r="TIA6" s="78"/>
      <c r="TIB6" s="78"/>
      <c r="TIC6" s="78"/>
      <c r="TID6" s="78"/>
      <c r="TIE6" s="78"/>
      <c r="TIF6" s="78"/>
      <c r="TIG6" s="78"/>
      <c r="TIH6" s="78"/>
      <c r="TII6" s="78"/>
      <c r="TIJ6" s="78"/>
      <c r="TIK6" s="78"/>
      <c r="TIL6" s="78"/>
      <c r="TIM6" s="78"/>
      <c r="TIN6" s="78"/>
      <c r="TIO6" s="78"/>
      <c r="TIP6" s="78"/>
      <c r="TIQ6" s="78"/>
      <c r="TIR6" s="78"/>
      <c r="TIS6" s="78"/>
      <c r="TIT6" s="78"/>
      <c r="TIU6" s="78"/>
      <c r="TIV6" s="78"/>
      <c r="TIW6" s="78"/>
      <c r="TIX6" s="78"/>
      <c r="TIY6" s="78"/>
      <c r="TIZ6" s="78"/>
      <c r="TJA6" s="78"/>
      <c r="TJB6" s="78"/>
      <c r="TJC6" s="78"/>
      <c r="TJD6" s="78"/>
      <c r="TJE6" s="78"/>
      <c r="TJF6" s="78"/>
      <c r="TJG6" s="78"/>
      <c r="TJH6" s="78"/>
      <c r="TJI6" s="78"/>
      <c r="TJJ6" s="78"/>
      <c r="TJK6" s="78"/>
      <c r="TJL6" s="78"/>
      <c r="TJM6" s="78"/>
      <c r="TJN6" s="78"/>
      <c r="TJO6" s="78"/>
      <c r="TJP6" s="78"/>
      <c r="TJQ6" s="78"/>
      <c r="TJR6" s="78"/>
      <c r="TJS6" s="78"/>
      <c r="TJT6" s="78"/>
      <c r="TJU6" s="78"/>
      <c r="TJV6" s="78"/>
      <c r="TJW6" s="78"/>
      <c r="TJX6" s="78"/>
      <c r="TJY6" s="78"/>
      <c r="TJZ6" s="78"/>
      <c r="TKA6" s="78"/>
      <c r="TKB6" s="78"/>
      <c r="TKC6" s="78"/>
      <c r="TKD6" s="78"/>
      <c r="TKE6" s="78"/>
      <c r="TKF6" s="78"/>
      <c r="TKG6" s="78"/>
      <c r="TKH6" s="78"/>
      <c r="TKI6" s="78"/>
      <c r="TKJ6" s="78"/>
      <c r="TKK6" s="78"/>
      <c r="TKL6" s="78"/>
      <c r="TKM6" s="78"/>
      <c r="TKN6" s="78"/>
      <c r="TKO6" s="78"/>
      <c r="TKP6" s="78"/>
      <c r="TKQ6" s="78"/>
      <c r="TKR6" s="78"/>
      <c r="TKS6" s="78"/>
      <c r="TKT6" s="78"/>
      <c r="TKU6" s="78"/>
      <c r="TKV6" s="78"/>
      <c r="TKW6" s="78"/>
      <c r="TKX6" s="78"/>
      <c r="TKY6" s="78"/>
      <c r="TKZ6" s="78"/>
      <c r="TLA6" s="78"/>
      <c r="TLB6" s="78"/>
      <c r="TLC6" s="78"/>
      <c r="TLD6" s="78"/>
      <c r="TLE6" s="78"/>
      <c r="TLF6" s="78"/>
      <c r="TLG6" s="78"/>
      <c r="TLH6" s="78"/>
      <c r="TLI6" s="78"/>
      <c r="TLJ6" s="78"/>
      <c r="TLK6" s="78"/>
      <c r="TLL6" s="78"/>
      <c r="TLM6" s="78"/>
      <c r="TLN6" s="78"/>
      <c r="TLO6" s="78"/>
      <c r="TLP6" s="78"/>
      <c r="TLQ6" s="78"/>
      <c r="TLR6" s="78"/>
      <c r="TLS6" s="78"/>
      <c r="TLT6" s="78"/>
      <c r="TLU6" s="78"/>
      <c r="TLV6" s="78"/>
      <c r="TLW6" s="78"/>
      <c r="TLX6" s="78"/>
      <c r="TLY6" s="78"/>
      <c r="TLZ6" s="78"/>
      <c r="TMA6" s="78"/>
      <c r="TMB6" s="78"/>
      <c r="TMC6" s="78"/>
      <c r="TMD6" s="78"/>
      <c r="TME6" s="78"/>
      <c r="TMF6" s="78"/>
      <c r="TMG6" s="78"/>
      <c r="TMH6" s="78"/>
      <c r="TMI6" s="78"/>
      <c r="TMJ6" s="78"/>
      <c r="TMK6" s="78"/>
      <c r="TML6" s="78"/>
      <c r="TMM6" s="78"/>
      <c r="TMN6" s="78"/>
      <c r="TMO6" s="78"/>
      <c r="TMP6" s="78"/>
      <c r="TMQ6" s="78"/>
      <c r="TMR6" s="78"/>
      <c r="TMS6" s="78"/>
      <c r="TMT6" s="78"/>
      <c r="TMU6" s="78"/>
      <c r="TMV6" s="78"/>
      <c r="TMW6" s="78"/>
      <c r="TMX6" s="78"/>
      <c r="TMY6" s="78"/>
      <c r="TMZ6" s="78"/>
      <c r="TNA6" s="78"/>
      <c r="TNB6" s="78"/>
      <c r="TNC6" s="78"/>
      <c r="TND6" s="78"/>
      <c r="TNE6" s="78"/>
      <c r="TNF6" s="78"/>
      <c r="TNG6" s="78"/>
      <c r="TNH6" s="78"/>
      <c r="TNI6" s="78"/>
      <c r="TNJ6" s="78"/>
      <c r="TNK6" s="78"/>
      <c r="TNL6" s="78"/>
      <c r="TNM6" s="78"/>
      <c r="TNN6" s="78"/>
      <c r="TNO6" s="78"/>
      <c r="TNP6" s="78"/>
      <c r="TNQ6" s="78"/>
      <c r="TNR6" s="78"/>
      <c r="TNS6" s="78"/>
      <c r="TNT6" s="78"/>
      <c r="TNU6" s="78"/>
      <c r="TNV6" s="78"/>
      <c r="TNW6" s="78"/>
      <c r="TNX6" s="78"/>
      <c r="TNY6" s="78"/>
      <c r="TNZ6" s="78"/>
      <c r="TOA6" s="78"/>
      <c r="TOB6" s="78"/>
      <c r="TOC6" s="78"/>
      <c r="TOD6" s="78"/>
      <c r="TOE6" s="78"/>
      <c r="TOF6" s="78"/>
      <c r="TOG6" s="78"/>
      <c r="TOH6" s="78"/>
      <c r="TOI6" s="78"/>
      <c r="TOJ6" s="78"/>
      <c r="TOK6" s="78"/>
      <c r="TOL6" s="78"/>
      <c r="TOM6" s="78"/>
      <c r="TON6" s="78"/>
      <c r="TOO6" s="78"/>
      <c r="TOP6" s="78"/>
      <c r="TOQ6" s="78"/>
      <c r="TOR6" s="78"/>
      <c r="TOS6" s="78"/>
      <c r="TOT6" s="78"/>
      <c r="TOU6" s="78"/>
      <c r="TOV6" s="78"/>
      <c r="TOW6" s="78"/>
      <c r="TOX6" s="78"/>
      <c r="TOY6" s="78"/>
      <c r="TOZ6" s="78"/>
      <c r="TPA6" s="78"/>
      <c r="TPB6" s="78"/>
      <c r="TPC6" s="78"/>
      <c r="TPD6" s="78"/>
      <c r="TPE6" s="78"/>
      <c r="TPF6" s="78"/>
      <c r="TPG6" s="78"/>
      <c r="TPH6" s="78"/>
      <c r="TPI6" s="78"/>
      <c r="TPJ6" s="78"/>
      <c r="TPK6" s="78"/>
      <c r="TPL6" s="78"/>
      <c r="TPM6" s="78"/>
      <c r="TPN6" s="78"/>
      <c r="TPO6" s="78"/>
      <c r="TPP6" s="78"/>
      <c r="TPQ6" s="78"/>
      <c r="TPR6" s="78"/>
      <c r="TPS6" s="78"/>
      <c r="TPT6" s="78"/>
      <c r="TPU6" s="78"/>
      <c r="TPV6" s="78"/>
      <c r="TPW6" s="78"/>
      <c r="TPX6" s="78"/>
      <c r="TPY6" s="78"/>
      <c r="TPZ6" s="78"/>
      <c r="TQA6" s="78"/>
      <c r="TQB6" s="78"/>
      <c r="TQC6" s="78"/>
      <c r="TQD6" s="78"/>
      <c r="TQE6" s="78"/>
      <c r="TQF6" s="78"/>
      <c r="TQG6" s="78"/>
      <c r="TQH6" s="78"/>
      <c r="TQI6" s="78"/>
      <c r="TQJ6" s="78"/>
      <c r="TQK6" s="78"/>
      <c r="TQL6" s="78"/>
      <c r="TQM6" s="78"/>
      <c r="TQN6" s="78"/>
      <c r="TQO6" s="78"/>
      <c r="TQP6" s="78"/>
      <c r="TQQ6" s="78"/>
      <c r="TQR6" s="78"/>
      <c r="TQS6" s="78"/>
      <c r="TQT6" s="78"/>
      <c r="TQU6" s="78"/>
      <c r="TQV6" s="78"/>
      <c r="TQW6" s="78"/>
      <c r="TQX6" s="78"/>
      <c r="TQY6" s="78"/>
      <c r="TQZ6" s="78"/>
      <c r="TRA6" s="78"/>
      <c r="TRB6" s="78"/>
      <c r="TRC6" s="78"/>
      <c r="TRD6" s="78"/>
      <c r="TRE6" s="78"/>
      <c r="TRF6" s="78"/>
      <c r="TRG6" s="78"/>
      <c r="TRH6" s="78"/>
      <c r="TRI6" s="78"/>
      <c r="TRJ6" s="78"/>
      <c r="TRK6" s="78"/>
      <c r="TRL6" s="78"/>
      <c r="TRM6" s="78"/>
      <c r="TRN6" s="78"/>
      <c r="TRO6" s="78"/>
      <c r="TRP6" s="78"/>
      <c r="TRQ6" s="78"/>
      <c r="TRR6" s="78"/>
      <c r="TRS6" s="78"/>
      <c r="TRT6" s="78"/>
      <c r="TRU6" s="78"/>
      <c r="TRV6" s="78"/>
      <c r="TRW6" s="78"/>
      <c r="TRX6" s="78"/>
      <c r="TRY6" s="78"/>
      <c r="TRZ6" s="78"/>
      <c r="TSA6" s="78"/>
      <c r="TSB6" s="78"/>
      <c r="TSC6" s="78"/>
      <c r="TSD6" s="78"/>
      <c r="TSE6" s="78"/>
      <c r="TSF6" s="78"/>
      <c r="TSG6" s="78"/>
      <c r="TSH6" s="78"/>
      <c r="TSI6" s="78"/>
      <c r="TSJ6" s="78"/>
      <c r="TSK6" s="78"/>
      <c r="TSL6" s="78"/>
      <c r="TSM6" s="78"/>
      <c r="TSN6" s="78"/>
      <c r="TSO6" s="78"/>
      <c r="TSP6" s="78"/>
      <c r="TSQ6" s="78"/>
      <c r="TSR6" s="78"/>
      <c r="TSS6" s="78"/>
      <c r="TST6" s="78"/>
      <c r="TSU6" s="78"/>
      <c r="TSV6" s="78"/>
      <c r="TSW6" s="78"/>
      <c r="TSX6" s="78"/>
      <c r="TSY6" s="78"/>
      <c r="TSZ6" s="78"/>
      <c r="TTA6" s="78"/>
      <c r="TTB6" s="78"/>
      <c r="TTC6" s="78"/>
      <c r="TTD6" s="78"/>
      <c r="TTE6" s="78"/>
      <c r="TTF6" s="78"/>
      <c r="TTG6" s="78"/>
      <c r="TTH6" s="78"/>
      <c r="TTI6" s="78"/>
      <c r="TTJ6" s="78"/>
      <c r="TTK6" s="78"/>
      <c r="TTL6" s="78"/>
      <c r="TTM6" s="78"/>
      <c r="TTN6" s="78"/>
      <c r="TTO6" s="78"/>
      <c r="TTP6" s="78"/>
      <c r="TTQ6" s="78"/>
      <c r="TTR6" s="78"/>
      <c r="TTS6" s="78"/>
      <c r="TTT6" s="78"/>
      <c r="TTU6" s="78"/>
      <c r="TTV6" s="78"/>
      <c r="TTW6" s="78"/>
      <c r="TTX6" s="78"/>
      <c r="TTY6" s="78"/>
      <c r="TTZ6" s="78"/>
      <c r="TUA6" s="78"/>
      <c r="TUB6" s="78"/>
      <c r="TUC6" s="78"/>
      <c r="TUD6" s="78"/>
      <c r="TUE6" s="78"/>
      <c r="TUF6" s="78"/>
      <c r="TUG6" s="78"/>
      <c r="TUH6" s="78"/>
      <c r="TUI6" s="78"/>
      <c r="TUJ6" s="78"/>
      <c r="TUK6" s="78"/>
      <c r="TUL6" s="78"/>
      <c r="TUM6" s="78"/>
      <c r="TUN6" s="78"/>
      <c r="TUO6" s="78"/>
      <c r="TUP6" s="78"/>
      <c r="TUQ6" s="78"/>
      <c r="TUR6" s="78"/>
      <c r="TUS6" s="78"/>
      <c r="TUT6" s="78"/>
      <c r="TUU6" s="78"/>
      <c r="TUV6" s="78"/>
      <c r="TUW6" s="78"/>
      <c r="TUX6" s="78"/>
      <c r="TUY6" s="78"/>
      <c r="TUZ6" s="78"/>
      <c r="TVA6" s="78"/>
      <c r="TVB6" s="78"/>
      <c r="TVC6" s="78"/>
      <c r="TVD6" s="78"/>
      <c r="TVE6" s="78"/>
      <c r="TVF6" s="78"/>
      <c r="TVG6" s="78"/>
      <c r="TVH6" s="78"/>
      <c r="TVI6" s="78"/>
      <c r="TVJ6" s="78"/>
      <c r="TVK6" s="78"/>
      <c r="TVL6" s="78"/>
      <c r="TVM6" s="78"/>
      <c r="TVN6" s="78"/>
      <c r="TVO6" s="78"/>
      <c r="TVP6" s="78"/>
      <c r="TVQ6" s="78"/>
      <c r="TVR6" s="78"/>
      <c r="TVS6" s="78"/>
      <c r="TVT6" s="78"/>
      <c r="TVU6" s="78"/>
      <c r="TVV6" s="78"/>
      <c r="TVW6" s="78"/>
      <c r="TVX6" s="78"/>
      <c r="TVY6" s="78"/>
      <c r="TVZ6" s="78"/>
      <c r="TWA6" s="78"/>
      <c r="TWB6" s="78"/>
      <c r="TWC6" s="78"/>
      <c r="TWD6" s="78"/>
      <c r="TWE6" s="78"/>
      <c r="TWF6" s="78"/>
      <c r="TWG6" s="78"/>
      <c r="TWH6" s="78"/>
      <c r="TWI6" s="78"/>
      <c r="TWJ6" s="78"/>
      <c r="TWK6" s="78"/>
      <c r="TWL6" s="78"/>
      <c r="TWM6" s="78"/>
      <c r="TWN6" s="78"/>
      <c r="TWO6" s="78"/>
      <c r="TWP6" s="78"/>
      <c r="TWQ6" s="78"/>
      <c r="TWR6" s="78"/>
      <c r="TWS6" s="78"/>
      <c r="TWT6" s="78"/>
      <c r="TWU6" s="78"/>
      <c r="TWV6" s="78"/>
      <c r="TWW6" s="78"/>
      <c r="TWX6" s="78"/>
      <c r="TWY6" s="78"/>
      <c r="TWZ6" s="78"/>
      <c r="TXA6" s="78"/>
      <c r="TXB6" s="78"/>
      <c r="TXC6" s="78"/>
      <c r="TXD6" s="78"/>
      <c r="TXE6" s="78"/>
      <c r="TXF6" s="78"/>
      <c r="TXG6" s="78"/>
      <c r="TXH6" s="78"/>
      <c r="TXI6" s="78"/>
      <c r="TXJ6" s="78"/>
      <c r="TXK6" s="78"/>
      <c r="TXL6" s="78"/>
      <c r="TXM6" s="78"/>
      <c r="TXN6" s="78"/>
      <c r="TXO6" s="78"/>
      <c r="TXP6" s="78"/>
      <c r="TXQ6" s="78"/>
      <c r="TXR6" s="78"/>
      <c r="TXS6" s="78"/>
      <c r="TXT6" s="78"/>
      <c r="TXU6" s="78"/>
      <c r="TXV6" s="78"/>
      <c r="TXW6" s="78"/>
      <c r="TXX6" s="78"/>
      <c r="TXY6" s="78"/>
      <c r="TXZ6" s="78"/>
      <c r="TYA6" s="78"/>
      <c r="TYB6" s="78"/>
      <c r="TYC6" s="78"/>
      <c r="TYD6" s="78"/>
      <c r="TYE6" s="78"/>
      <c r="TYF6" s="78"/>
      <c r="TYG6" s="78"/>
      <c r="TYH6" s="78"/>
      <c r="TYI6" s="78"/>
      <c r="TYJ6" s="78"/>
      <c r="TYK6" s="78"/>
      <c r="TYL6" s="78"/>
      <c r="TYM6" s="78"/>
      <c r="TYN6" s="78"/>
      <c r="TYO6" s="78"/>
      <c r="TYP6" s="78"/>
      <c r="TYQ6" s="78"/>
      <c r="TYR6" s="78"/>
      <c r="TYS6" s="78"/>
      <c r="TYT6" s="78"/>
      <c r="TYU6" s="78"/>
      <c r="TYV6" s="78"/>
      <c r="TYW6" s="78"/>
      <c r="TYX6" s="78"/>
      <c r="TYY6" s="78"/>
      <c r="TYZ6" s="78"/>
      <c r="TZA6" s="78"/>
      <c r="TZB6" s="78"/>
      <c r="TZC6" s="78"/>
      <c r="TZD6" s="78"/>
      <c r="TZE6" s="78"/>
      <c r="TZF6" s="78"/>
      <c r="TZG6" s="78"/>
      <c r="TZH6" s="78"/>
      <c r="TZI6" s="78"/>
      <c r="TZJ6" s="78"/>
      <c r="TZK6" s="78"/>
      <c r="TZL6" s="78"/>
      <c r="TZM6" s="78"/>
      <c r="TZN6" s="78"/>
      <c r="TZO6" s="78"/>
      <c r="TZP6" s="78"/>
      <c r="TZQ6" s="78"/>
      <c r="TZR6" s="78"/>
      <c r="TZS6" s="78"/>
      <c r="TZT6" s="78"/>
      <c r="TZU6" s="78"/>
      <c r="TZV6" s="78"/>
      <c r="TZW6" s="78"/>
      <c r="TZX6" s="78"/>
      <c r="TZY6" s="78"/>
      <c r="TZZ6" s="78"/>
      <c r="UAA6" s="78"/>
      <c r="UAB6" s="78"/>
      <c r="UAC6" s="78"/>
      <c r="UAD6" s="78"/>
      <c r="UAE6" s="78"/>
      <c r="UAF6" s="78"/>
      <c r="UAG6" s="78"/>
      <c r="UAH6" s="78"/>
      <c r="UAI6" s="78"/>
      <c r="UAJ6" s="78"/>
      <c r="UAK6" s="78"/>
      <c r="UAL6" s="78"/>
      <c r="UAM6" s="78"/>
      <c r="UAN6" s="78"/>
      <c r="UAO6" s="78"/>
      <c r="UAP6" s="78"/>
      <c r="UAQ6" s="78"/>
      <c r="UAR6" s="78"/>
      <c r="UAS6" s="78"/>
      <c r="UAT6" s="78"/>
      <c r="UAU6" s="78"/>
      <c r="UAV6" s="78"/>
      <c r="UAW6" s="78"/>
      <c r="UAX6" s="78"/>
      <c r="UAY6" s="78"/>
      <c r="UAZ6" s="78"/>
      <c r="UBA6" s="78"/>
      <c r="UBB6" s="78"/>
      <c r="UBC6" s="78"/>
      <c r="UBD6" s="78"/>
      <c r="UBE6" s="78"/>
      <c r="UBF6" s="78"/>
      <c r="UBG6" s="78"/>
      <c r="UBH6" s="78"/>
      <c r="UBI6" s="78"/>
      <c r="UBJ6" s="78"/>
      <c r="UBK6" s="78"/>
      <c r="UBL6" s="78"/>
      <c r="UBM6" s="78"/>
      <c r="UBN6" s="78"/>
      <c r="UBO6" s="78"/>
      <c r="UBP6" s="78"/>
      <c r="UBQ6" s="78"/>
      <c r="UBR6" s="78"/>
      <c r="UBS6" s="78"/>
      <c r="UBT6" s="78"/>
      <c r="UBU6" s="78"/>
      <c r="UBV6" s="78"/>
      <c r="UBW6" s="78"/>
      <c r="UBX6" s="78"/>
      <c r="UBY6" s="78"/>
      <c r="UBZ6" s="78"/>
      <c r="UCA6" s="78"/>
      <c r="UCB6" s="78"/>
      <c r="UCC6" s="78"/>
      <c r="UCD6" s="78"/>
      <c r="UCE6" s="78"/>
      <c r="UCF6" s="78"/>
      <c r="UCG6" s="78"/>
      <c r="UCH6" s="78"/>
      <c r="UCI6" s="78"/>
      <c r="UCJ6" s="78"/>
      <c r="UCK6" s="78"/>
      <c r="UCL6" s="78"/>
      <c r="UCM6" s="78"/>
      <c r="UCN6" s="78"/>
      <c r="UCO6" s="78"/>
      <c r="UCP6" s="78"/>
      <c r="UCQ6" s="78"/>
      <c r="UCR6" s="78"/>
      <c r="UCS6" s="78"/>
      <c r="UCT6" s="78"/>
      <c r="UCU6" s="78"/>
      <c r="UCV6" s="78"/>
      <c r="UCW6" s="78"/>
      <c r="UCX6" s="78"/>
      <c r="UCY6" s="78"/>
      <c r="UCZ6" s="78"/>
      <c r="UDA6" s="78"/>
      <c r="UDB6" s="78"/>
      <c r="UDC6" s="78"/>
      <c r="UDD6" s="78"/>
      <c r="UDE6" s="78"/>
      <c r="UDF6" s="78"/>
      <c r="UDG6" s="78"/>
      <c r="UDH6" s="78"/>
      <c r="UDI6" s="78"/>
      <c r="UDJ6" s="78"/>
      <c r="UDK6" s="78"/>
      <c r="UDL6" s="78"/>
      <c r="UDM6" s="78"/>
      <c r="UDN6" s="78"/>
      <c r="UDO6" s="78"/>
      <c r="UDP6" s="78"/>
      <c r="UDQ6" s="78"/>
      <c r="UDR6" s="78"/>
      <c r="UDS6" s="78"/>
      <c r="UDT6" s="78"/>
      <c r="UDU6" s="78"/>
      <c r="UDV6" s="78"/>
      <c r="UDW6" s="78"/>
      <c r="UDX6" s="78"/>
      <c r="UDY6" s="78"/>
      <c r="UDZ6" s="78"/>
      <c r="UEA6" s="78"/>
      <c r="UEB6" s="78"/>
      <c r="UEC6" s="78"/>
      <c r="UED6" s="78"/>
      <c r="UEE6" s="78"/>
      <c r="UEF6" s="78"/>
      <c r="UEG6" s="78"/>
      <c r="UEH6" s="78"/>
      <c r="UEI6" s="78"/>
      <c r="UEJ6" s="78"/>
      <c r="UEK6" s="78"/>
      <c r="UEL6" s="78"/>
      <c r="UEM6" s="78"/>
      <c r="UEN6" s="78"/>
      <c r="UEO6" s="78"/>
      <c r="UEP6" s="78"/>
      <c r="UEQ6" s="78"/>
      <c r="UER6" s="78"/>
      <c r="UES6" s="78"/>
      <c r="UET6" s="78"/>
      <c r="UEU6" s="78"/>
      <c r="UEV6" s="78"/>
      <c r="UEW6" s="78"/>
      <c r="UEX6" s="78"/>
      <c r="UEY6" s="78"/>
      <c r="UEZ6" s="78"/>
      <c r="UFA6" s="78"/>
      <c r="UFB6" s="78"/>
      <c r="UFC6" s="78"/>
      <c r="UFD6" s="78"/>
      <c r="UFE6" s="78"/>
      <c r="UFF6" s="78"/>
      <c r="UFG6" s="78"/>
      <c r="UFH6" s="78"/>
      <c r="UFI6" s="78"/>
      <c r="UFJ6" s="78"/>
      <c r="UFK6" s="78"/>
      <c r="UFL6" s="78"/>
      <c r="UFM6" s="78"/>
      <c r="UFN6" s="78"/>
      <c r="UFO6" s="78"/>
      <c r="UFP6" s="78"/>
      <c r="UFQ6" s="78"/>
      <c r="UFR6" s="78"/>
      <c r="UFS6" s="78"/>
      <c r="UFT6" s="78"/>
      <c r="UFU6" s="78"/>
      <c r="UFV6" s="78"/>
      <c r="UFW6" s="78"/>
      <c r="UFX6" s="78"/>
      <c r="UFY6" s="78"/>
      <c r="UFZ6" s="78"/>
      <c r="UGA6" s="78"/>
      <c r="UGB6" s="78"/>
      <c r="UGC6" s="78"/>
      <c r="UGD6" s="78"/>
      <c r="UGE6" s="78"/>
      <c r="UGF6" s="78"/>
      <c r="UGG6" s="78"/>
      <c r="UGH6" s="78"/>
      <c r="UGI6" s="78"/>
      <c r="UGJ6" s="78"/>
      <c r="UGK6" s="78"/>
      <c r="UGL6" s="78"/>
      <c r="UGM6" s="78"/>
      <c r="UGN6" s="78"/>
      <c r="UGO6" s="78"/>
      <c r="UGP6" s="78"/>
      <c r="UGQ6" s="78"/>
      <c r="UGR6" s="78"/>
      <c r="UGS6" s="78"/>
      <c r="UGT6" s="78"/>
      <c r="UGU6" s="78"/>
      <c r="UGV6" s="78"/>
      <c r="UGW6" s="78"/>
      <c r="UGX6" s="78"/>
      <c r="UGY6" s="78"/>
      <c r="UGZ6" s="78"/>
      <c r="UHA6" s="78"/>
      <c r="UHB6" s="78"/>
      <c r="UHC6" s="78"/>
      <c r="UHD6" s="78"/>
      <c r="UHE6" s="78"/>
      <c r="UHF6" s="78"/>
      <c r="UHG6" s="78"/>
      <c r="UHH6" s="78"/>
      <c r="UHI6" s="78"/>
      <c r="UHJ6" s="78"/>
      <c r="UHK6" s="78"/>
      <c r="UHL6" s="78"/>
      <c r="UHM6" s="78"/>
      <c r="UHN6" s="78"/>
      <c r="UHO6" s="78"/>
      <c r="UHP6" s="78"/>
      <c r="UHQ6" s="78"/>
      <c r="UHR6" s="78"/>
      <c r="UHS6" s="78"/>
      <c r="UHT6" s="78"/>
      <c r="UHU6" s="78"/>
      <c r="UHV6" s="78"/>
      <c r="UHW6" s="78"/>
      <c r="UHX6" s="78"/>
      <c r="UHY6" s="78"/>
      <c r="UHZ6" s="78"/>
      <c r="UIA6" s="78"/>
      <c r="UIB6" s="78"/>
      <c r="UIC6" s="78"/>
      <c r="UID6" s="78"/>
      <c r="UIE6" s="78"/>
      <c r="UIF6" s="78"/>
      <c r="UIG6" s="78"/>
      <c r="UIH6" s="78"/>
      <c r="UII6" s="78"/>
      <c r="UIJ6" s="78"/>
      <c r="UIK6" s="78"/>
      <c r="UIL6" s="78"/>
      <c r="UIM6" s="78"/>
      <c r="UIN6" s="78"/>
      <c r="UIO6" s="78"/>
      <c r="UIP6" s="78"/>
      <c r="UIQ6" s="78"/>
      <c r="UIR6" s="78"/>
      <c r="UIS6" s="78"/>
      <c r="UIT6" s="78"/>
      <c r="UIU6" s="78"/>
      <c r="UIV6" s="78"/>
      <c r="UIW6" s="78"/>
      <c r="UIX6" s="78"/>
      <c r="UIY6" s="78"/>
      <c r="UIZ6" s="78"/>
      <c r="UJA6" s="78"/>
      <c r="UJB6" s="78"/>
      <c r="UJC6" s="78"/>
      <c r="UJD6" s="78"/>
      <c r="UJE6" s="78"/>
      <c r="UJF6" s="78"/>
      <c r="UJG6" s="78"/>
      <c r="UJH6" s="78"/>
      <c r="UJI6" s="78"/>
      <c r="UJJ6" s="78"/>
      <c r="UJK6" s="78"/>
      <c r="UJL6" s="78"/>
      <c r="UJM6" s="78"/>
      <c r="UJN6" s="78"/>
      <c r="UJO6" s="78"/>
      <c r="UJP6" s="78"/>
      <c r="UJQ6" s="78"/>
      <c r="UJR6" s="78"/>
      <c r="UJS6" s="78"/>
      <c r="UJT6" s="78"/>
      <c r="UJU6" s="78"/>
      <c r="UJV6" s="78"/>
      <c r="UJW6" s="78"/>
      <c r="UJX6" s="78"/>
      <c r="UJY6" s="78"/>
      <c r="UJZ6" s="78"/>
      <c r="UKA6" s="78"/>
      <c r="UKB6" s="78"/>
      <c r="UKC6" s="78"/>
      <c r="UKD6" s="78"/>
      <c r="UKE6" s="78"/>
      <c r="UKF6" s="78"/>
      <c r="UKG6" s="78"/>
      <c r="UKH6" s="78"/>
      <c r="UKI6" s="78"/>
      <c r="UKJ6" s="78"/>
      <c r="UKK6" s="78"/>
      <c r="UKL6" s="78"/>
      <c r="UKM6" s="78"/>
      <c r="UKN6" s="78"/>
      <c r="UKO6" s="78"/>
      <c r="UKP6" s="78"/>
      <c r="UKQ6" s="78"/>
      <c r="UKR6" s="78"/>
      <c r="UKS6" s="78"/>
      <c r="UKT6" s="78"/>
      <c r="UKU6" s="78"/>
      <c r="UKV6" s="78"/>
      <c r="UKW6" s="78"/>
      <c r="UKX6" s="78"/>
      <c r="UKY6" s="78"/>
      <c r="UKZ6" s="78"/>
      <c r="ULA6" s="78"/>
      <c r="ULB6" s="78"/>
      <c r="ULC6" s="78"/>
      <c r="ULD6" s="78"/>
      <c r="ULE6" s="78"/>
      <c r="ULF6" s="78"/>
      <c r="ULG6" s="78"/>
      <c r="ULH6" s="78"/>
      <c r="ULI6" s="78"/>
      <c r="ULJ6" s="78"/>
      <c r="ULK6" s="78"/>
      <c r="ULL6" s="78"/>
      <c r="ULM6" s="78"/>
      <c r="ULN6" s="78"/>
      <c r="ULO6" s="78"/>
      <c r="ULP6" s="78"/>
      <c r="ULQ6" s="78"/>
      <c r="ULR6" s="78"/>
      <c r="ULS6" s="78"/>
      <c r="ULT6" s="78"/>
      <c r="ULU6" s="78"/>
      <c r="ULV6" s="78"/>
      <c r="ULW6" s="78"/>
      <c r="ULX6" s="78"/>
      <c r="ULY6" s="78"/>
      <c r="ULZ6" s="78"/>
      <c r="UMA6" s="78"/>
      <c r="UMB6" s="78"/>
      <c r="UMC6" s="78"/>
      <c r="UMD6" s="78"/>
      <c r="UME6" s="78"/>
      <c r="UMF6" s="78"/>
      <c r="UMG6" s="78"/>
      <c r="UMH6" s="78"/>
      <c r="UMI6" s="78"/>
      <c r="UMJ6" s="78"/>
      <c r="UMK6" s="78"/>
      <c r="UML6" s="78"/>
      <c r="UMM6" s="78"/>
      <c r="UMN6" s="78"/>
      <c r="UMO6" s="78"/>
      <c r="UMP6" s="78"/>
      <c r="UMQ6" s="78"/>
      <c r="UMR6" s="78"/>
      <c r="UMS6" s="78"/>
      <c r="UMT6" s="78"/>
      <c r="UMU6" s="78"/>
      <c r="UMV6" s="78"/>
      <c r="UMW6" s="78"/>
      <c r="UMX6" s="78"/>
      <c r="UMY6" s="78"/>
      <c r="UMZ6" s="78"/>
      <c r="UNA6" s="78"/>
      <c r="UNB6" s="78"/>
      <c r="UNC6" s="78"/>
      <c r="UND6" s="78"/>
      <c r="UNE6" s="78"/>
      <c r="UNF6" s="78"/>
      <c r="UNG6" s="78"/>
      <c r="UNH6" s="78"/>
      <c r="UNI6" s="78"/>
      <c r="UNJ6" s="78"/>
      <c r="UNK6" s="78"/>
      <c r="UNL6" s="78"/>
      <c r="UNM6" s="78"/>
      <c r="UNN6" s="78"/>
      <c r="UNO6" s="78"/>
      <c r="UNP6" s="78"/>
      <c r="UNQ6" s="78"/>
      <c r="UNR6" s="78"/>
      <c r="UNS6" s="78"/>
      <c r="UNT6" s="78"/>
      <c r="UNU6" s="78"/>
      <c r="UNV6" s="78"/>
      <c r="UNW6" s="78"/>
      <c r="UNX6" s="78"/>
      <c r="UNY6" s="78"/>
      <c r="UNZ6" s="78"/>
      <c r="UOA6" s="78"/>
      <c r="UOB6" s="78"/>
      <c r="UOC6" s="78"/>
      <c r="UOD6" s="78"/>
      <c r="UOE6" s="78"/>
      <c r="UOF6" s="78"/>
      <c r="UOG6" s="78"/>
      <c r="UOH6" s="78"/>
      <c r="UOI6" s="78"/>
      <c r="UOJ6" s="78"/>
      <c r="UOK6" s="78"/>
      <c r="UOL6" s="78"/>
      <c r="UOM6" s="78"/>
      <c r="UON6" s="78"/>
      <c r="UOO6" s="78"/>
      <c r="UOP6" s="78"/>
      <c r="UOQ6" s="78"/>
      <c r="UOR6" s="78"/>
      <c r="UOS6" s="78"/>
      <c r="UOT6" s="78"/>
      <c r="UOU6" s="78"/>
      <c r="UOV6" s="78"/>
      <c r="UOW6" s="78"/>
      <c r="UOX6" s="78"/>
      <c r="UOY6" s="78"/>
      <c r="UOZ6" s="78"/>
      <c r="UPA6" s="78"/>
      <c r="UPB6" s="78"/>
      <c r="UPC6" s="78"/>
      <c r="UPD6" s="78"/>
      <c r="UPE6" s="78"/>
      <c r="UPF6" s="78"/>
      <c r="UPG6" s="78"/>
      <c r="UPH6" s="78"/>
      <c r="UPI6" s="78"/>
      <c r="UPJ6" s="78"/>
      <c r="UPK6" s="78"/>
      <c r="UPL6" s="78"/>
      <c r="UPM6" s="78"/>
      <c r="UPN6" s="78"/>
      <c r="UPO6" s="78"/>
      <c r="UPP6" s="78"/>
      <c r="UPQ6" s="78"/>
      <c r="UPR6" s="78"/>
      <c r="UPS6" s="78"/>
      <c r="UPT6" s="78"/>
      <c r="UPU6" s="78"/>
      <c r="UPV6" s="78"/>
      <c r="UPW6" s="78"/>
      <c r="UPX6" s="78"/>
      <c r="UPY6" s="78"/>
      <c r="UPZ6" s="78"/>
      <c r="UQA6" s="78"/>
      <c r="UQB6" s="78"/>
      <c r="UQC6" s="78"/>
      <c r="UQD6" s="78"/>
      <c r="UQE6" s="78"/>
      <c r="UQF6" s="78"/>
      <c r="UQG6" s="78"/>
      <c r="UQH6" s="78"/>
      <c r="UQI6" s="78"/>
      <c r="UQJ6" s="78"/>
      <c r="UQK6" s="78"/>
      <c r="UQL6" s="78"/>
      <c r="UQM6" s="78"/>
      <c r="UQN6" s="78"/>
      <c r="UQO6" s="78"/>
      <c r="UQP6" s="78"/>
      <c r="UQQ6" s="78"/>
      <c r="UQR6" s="78"/>
      <c r="UQS6" s="78"/>
      <c r="UQT6" s="78"/>
      <c r="UQU6" s="78"/>
      <c r="UQV6" s="78"/>
      <c r="UQW6" s="78"/>
      <c r="UQX6" s="78"/>
      <c r="UQY6" s="78"/>
      <c r="UQZ6" s="78"/>
      <c r="URA6" s="78"/>
      <c r="URB6" s="78"/>
      <c r="URC6" s="78"/>
      <c r="URD6" s="78"/>
      <c r="URE6" s="78"/>
      <c r="URF6" s="78"/>
      <c r="URG6" s="78"/>
      <c r="URH6" s="78"/>
      <c r="URI6" s="78"/>
      <c r="URJ6" s="78"/>
      <c r="URK6" s="78"/>
      <c r="URL6" s="78"/>
      <c r="URM6" s="78"/>
      <c r="URN6" s="78"/>
      <c r="URO6" s="78"/>
      <c r="URP6" s="78"/>
      <c r="URQ6" s="78"/>
      <c r="URR6" s="78"/>
      <c r="URS6" s="78"/>
      <c r="URT6" s="78"/>
      <c r="URU6" s="78"/>
      <c r="URV6" s="78"/>
      <c r="URW6" s="78"/>
      <c r="URX6" s="78"/>
      <c r="URY6" s="78"/>
      <c r="URZ6" s="78"/>
      <c r="USA6" s="78"/>
      <c r="USB6" s="78"/>
      <c r="USC6" s="78"/>
      <c r="USD6" s="78"/>
      <c r="USE6" s="78"/>
      <c r="USF6" s="78"/>
      <c r="USG6" s="78"/>
      <c r="USH6" s="78"/>
      <c r="USI6" s="78"/>
      <c r="USJ6" s="78"/>
      <c r="USK6" s="78"/>
      <c r="USL6" s="78"/>
      <c r="USM6" s="78"/>
      <c r="USN6" s="78"/>
      <c r="USO6" s="78"/>
      <c r="USP6" s="78"/>
      <c r="USQ6" s="78"/>
      <c r="USR6" s="78"/>
      <c r="USS6" s="78"/>
      <c r="UST6" s="78"/>
      <c r="USU6" s="78"/>
      <c r="USV6" s="78"/>
      <c r="USW6" s="78"/>
      <c r="USX6" s="78"/>
      <c r="USY6" s="78"/>
      <c r="USZ6" s="78"/>
      <c r="UTA6" s="78"/>
      <c r="UTB6" s="78"/>
      <c r="UTC6" s="78"/>
      <c r="UTD6" s="78"/>
      <c r="UTE6" s="78"/>
      <c r="UTF6" s="78"/>
      <c r="UTG6" s="78"/>
      <c r="UTH6" s="78"/>
      <c r="UTI6" s="78"/>
      <c r="UTJ6" s="78"/>
      <c r="UTK6" s="78"/>
      <c r="UTL6" s="78"/>
      <c r="UTM6" s="78"/>
      <c r="UTN6" s="78"/>
      <c r="UTO6" s="78"/>
      <c r="UTP6" s="78"/>
      <c r="UTQ6" s="78"/>
      <c r="UTR6" s="78"/>
      <c r="UTS6" s="78"/>
      <c r="UTT6" s="78"/>
      <c r="UTU6" s="78"/>
      <c r="UTV6" s="78"/>
      <c r="UTW6" s="78"/>
      <c r="UTX6" s="78"/>
      <c r="UTY6" s="78"/>
      <c r="UTZ6" s="78"/>
      <c r="UUA6" s="78"/>
      <c r="UUB6" s="78"/>
      <c r="UUC6" s="78"/>
      <c r="UUD6" s="78"/>
      <c r="UUE6" s="78"/>
      <c r="UUF6" s="78"/>
      <c r="UUG6" s="78"/>
      <c r="UUH6" s="78"/>
      <c r="UUI6" s="78"/>
      <c r="UUJ6" s="78"/>
      <c r="UUK6" s="78"/>
      <c r="UUL6" s="78"/>
      <c r="UUM6" s="78"/>
      <c r="UUN6" s="78"/>
      <c r="UUO6" s="78"/>
      <c r="UUP6" s="78"/>
      <c r="UUQ6" s="78"/>
      <c r="UUR6" s="78"/>
      <c r="UUS6" s="78"/>
      <c r="UUT6" s="78"/>
      <c r="UUU6" s="78"/>
      <c r="UUV6" s="78"/>
      <c r="UUW6" s="78"/>
      <c r="UUX6" s="78"/>
      <c r="UUY6" s="78"/>
      <c r="UUZ6" s="78"/>
      <c r="UVA6" s="78"/>
      <c r="UVB6" s="78"/>
      <c r="UVC6" s="78"/>
      <c r="UVD6" s="78"/>
      <c r="UVE6" s="78"/>
      <c r="UVF6" s="78"/>
      <c r="UVG6" s="78"/>
      <c r="UVH6" s="78"/>
      <c r="UVI6" s="78"/>
      <c r="UVJ6" s="78"/>
      <c r="UVK6" s="78"/>
      <c r="UVL6" s="78"/>
      <c r="UVM6" s="78"/>
      <c r="UVN6" s="78"/>
      <c r="UVO6" s="78"/>
      <c r="UVP6" s="78"/>
      <c r="UVQ6" s="78"/>
      <c r="UVR6" s="78"/>
      <c r="UVS6" s="78"/>
      <c r="UVT6" s="78"/>
      <c r="UVU6" s="78"/>
      <c r="UVV6" s="78"/>
      <c r="UVW6" s="78"/>
      <c r="UVX6" s="78"/>
      <c r="UVY6" s="78"/>
      <c r="UVZ6" s="78"/>
      <c r="UWA6" s="78"/>
      <c r="UWB6" s="78"/>
      <c r="UWC6" s="78"/>
      <c r="UWD6" s="78"/>
      <c r="UWE6" s="78"/>
      <c r="UWF6" s="78"/>
      <c r="UWG6" s="78"/>
      <c r="UWH6" s="78"/>
      <c r="UWI6" s="78"/>
      <c r="UWJ6" s="78"/>
      <c r="UWK6" s="78"/>
      <c r="UWL6" s="78"/>
      <c r="UWM6" s="78"/>
      <c r="UWN6" s="78"/>
      <c r="UWO6" s="78"/>
      <c r="UWP6" s="78"/>
      <c r="UWQ6" s="78"/>
      <c r="UWR6" s="78"/>
      <c r="UWS6" s="78"/>
      <c r="UWT6" s="78"/>
      <c r="UWU6" s="78"/>
      <c r="UWV6" s="78"/>
      <c r="UWW6" s="78"/>
      <c r="UWX6" s="78"/>
      <c r="UWY6" s="78"/>
      <c r="UWZ6" s="78"/>
      <c r="UXA6" s="78"/>
      <c r="UXB6" s="78"/>
      <c r="UXC6" s="78"/>
      <c r="UXD6" s="78"/>
      <c r="UXE6" s="78"/>
      <c r="UXF6" s="78"/>
      <c r="UXG6" s="78"/>
      <c r="UXH6" s="78"/>
      <c r="UXI6" s="78"/>
      <c r="UXJ6" s="78"/>
      <c r="UXK6" s="78"/>
      <c r="UXL6" s="78"/>
      <c r="UXM6" s="78"/>
      <c r="UXN6" s="78"/>
      <c r="UXO6" s="78"/>
      <c r="UXP6" s="78"/>
      <c r="UXQ6" s="78"/>
      <c r="UXR6" s="78"/>
      <c r="UXS6" s="78"/>
      <c r="UXT6" s="78"/>
      <c r="UXU6" s="78"/>
      <c r="UXV6" s="78"/>
      <c r="UXW6" s="78"/>
      <c r="UXX6" s="78"/>
      <c r="UXY6" s="78"/>
      <c r="UXZ6" s="78"/>
      <c r="UYA6" s="78"/>
      <c r="UYB6" s="78"/>
      <c r="UYC6" s="78"/>
      <c r="UYD6" s="78"/>
      <c r="UYE6" s="78"/>
      <c r="UYF6" s="78"/>
      <c r="UYG6" s="78"/>
      <c r="UYH6" s="78"/>
      <c r="UYI6" s="78"/>
      <c r="UYJ6" s="78"/>
      <c r="UYK6" s="78"/>
      <c r="UYL6" s="78"/>
      <c r="UYM6" s="78"/>
      <c r="UYN6" s="78"/>
      <c r="UYO6" s="78"/>
      <c r="UYP6" s="78"/>
      <c r="UYQ6" s="78"/>
      <c r="UYR6" s="78"/>
      <c r="UYS6" s="78"/>
      <c r="UYT6" s="78"/>
      <c r="UYU6" s="78"/>
      <c r="UYV6" s="78"/>
      <c r="UYW6" s="78"/>
      <c r="UYX6" s="78"/>
      <c r="UYY6" s="78"/>
      <c r="UYZ6" s="78"/>
      <c r="UZA6" s="78"/>
      <c r="UZB6" s="78"/>
      <c r="UZC6" s="78"/>
      <c r="UZD6" s="78"/>
      <c r="UZE6" s="78"/>
      <c r="UZF6" s="78"/>
      <c r="UZG6" s="78"/>
      <c r="UZH6" s="78"/>
      <c r="UZI6" s="78"/>
      <c r="UZJ6" s="78"/>
      <c r="UZK6" s="78"/>
      <c r="UZL6" s="78"/>
      <c r="UZM6" s="78"/>
      <c r="UZN6" s="78"/>
      <c r="UZO6" s="78"/>
      <c r="UZP6" s="78"/>
      <c r="UZQ6" s="78"/>
      <c r="UZR6" s="78"/>
      <c r="UZS6" s="78"/>
      <c r="UZT6" s="78"/>
      <c r="UZU6" s="78"/>
      <c r="UZV6" s="78"/>
      <c r="UZW6" s="78"/>
      <c r="UZX6" s="78"/>
      <c r="UZY6" s="78"/>
      <c r="UZZ6" s="78"/>
      <c r="VAA6" s="78"/>
      <c r="VAB6" s="78"/>
      <c r="VAC6" s="78"/>
      <c r="VAD6" s="78"/>
      <c r="VAE6" s="78"/>
      <c r="VAF6" s="78"/>
      <c r="VAG6" s="78"/>
      <c r="VAH6" s="78"/>
      <c r="VAI6" s="78"/>
      <c r="VAJ6" s="78"/>
      <c r="VAK6" s="78"/>
      <c r="VAL6" s="78"/>
      <c r="VAM6" s="78"/>
      <c r="VAN6" s="78"/>
      <c r="VAO6" s="78"/>
      <c r="VAP6" s="78"/>
      <c r="VAQ6" s="78"/>
      <c r="VAR6" s="78"/>
      <c r="VAS6" s="78"/>
      <c r="VAT6" s="78"/>
      <c r="VAU6" s="78"/>
      <c r="VAV6" s="78"/>
      <c r="VAW6" s="78"/>
      <c r="VAX6" s="78"/>
      <c r="VAY6" s="78"/>
      <c r="VAZ6" s="78"/>
      <c r="VBA6" s="78"/>
      <c r="VBB6" s="78"/>
      <c r="VBC6" s="78"/>
      <c r="VBD6" s="78"/>
      <c r="VBE6" s="78"/>
      <c r="VBF6" s="78"/>
      <c r="VBG6" s="78"/>
      <c r="VBH6" s="78"/>
      <c r="VBI6" s="78"/>
      <c r="VBJ6" s="78"/>
      <c r="VBK6" s="78"/>
      <c r="VBL6" s="78"/>
      <c r="VBM6" s="78"/>
      <c r="VBN6" s="78"/>
      <c r="VBO6" s="78"/>
      <c r="VBP6" s="78"/>
      <c r="VBQ6" s="78"/>
      <c r="VBR6" s="78"/>
      <c r="VBS6" s="78"/>
      <c r="VBT6" s="78"/>
      <c r="VBU6" s="78"/>
      <c r="VBV6" s="78"/>
      <c r="VBW6" s="78"/>
      <c r="VBX6" s="78"/>
      <c r="VBY6" s="78"/>
      <c r="VBZ6" s="78"/>
      <c r="VCA6" s="78"/>
      <c r="VCB6" s="78"/>
      <c r="VCC6" s="78"/>
      <c r="VCD6" s="78"/>
      <c r="VCE6" s="78"/>
      <c r="VCF6" s="78"/>
      <c r="VCG6" s="78"/>
      <c r="VCH6" s="78"/>
      <c r="VCI6" s="78"/>
      <c r="VCJ6" s="78"/>
      <c r="VCK6" s="78"/>
      <c r="VCL6" s="78"/>
      <c r="VCM6" s="78"/>
      <c r="VCN6" s="78"/>
      <c r="VCO6" s="78"/>
      <c r="VCP6" s="78"/>
      <c r="VCQ6" s="78"/>
      <c r="VCR6" s="78"/>
      <c r="VCS6" s="78"/>
      <c r="VCT6" s="78"/>
      <c r="VCU6" s="78"/>
      <c r="VCV6" s="78"/>
      <c r="VCW6" s="78"/>
      <c r="VCX6" s="78"/>
      <c r="VCY6" s="78"/>
      <c r="VCZ6" s="78"/>
      <c r="VDA6" s="78"/>
      <c r="VDB6" s="78"/>
      <c r="VDC6" s="78"/>
      <c r="VDD6" s="78"/>
      <c r="VDE6" s="78"/>
      <c r="VDF6" s="78"/>
      <c r="VDG6" s="78"/>
      <c r="VDH6" s="78"/>
      <c r="VDI6" s="78"/>
      <c r="VDJ6" s="78"/>
      <c r="VDK6" s="78"/>
      <c r="VDL6" s="78"/>
      <c r="VDM6" s="78"/>
      <c r="VDN6" s="78"/>
      <c r="VDO6" s="78"/>
      <c r="VDP6" s="78"/>
      <c r="VDQ6" s="78"/>
      <c r="VDR6" s="78"/>
      <c r="VDS6" s="78"/>
      <c r="VDT6" s="78"/>
      <c r="VDU6" s="78"/>
      <c r="VDV6" s="78"/>
      <c r="VDW6" s="78"/>
      <c r="VDX6" s="78"/>
      <c r="VDY6" s="78"/>
      <c r="VDZ6" s="78"/>
      <c r="VEA6" s="78"/>
      <c r="VEB6" s="78"/>
      <c r="VEC6" s="78"/>
      <c r="VED6" s="78"/>
      <c r="VEE6" s="78"/>
      <c r="VEF6" s="78"/>
      <c r="VEG6" s="78"/>
      <c r="VEH6" s="78"/>
      <c r="VEI6" s="78"/>
      <c r="VEJ6" s="78"/>
      <c r="VEK6" s="78"/>
      <c r="VEL6" s="78"/>
      <c r="VEM6" s="78"/>
      <c r="VEN6" s="78"/>
      <c r="VEO6" s="78"/>
      <c r="VEP6" s="78"/>
      <c r="VEQ6" s="78"/>
      <c r="VER6" s="78"/>
      <c r="VES6" s="78"/>
      <c r="VET6" s="78"/>
      <c r="VEU6" s="78"/>
      <c r="VEV6" s="78"/>
      <c r="VEW6" s="78"/>
      <c r="VEX6" s="78"/>
      <c r="VEY6" s="78"/>
      <c r="VEZ6" s="78"/>
      <c r="VFA6" s="78"/>
      <c r="VFB6" s="78"/>
      <c r="VFC6" s="78"/>
      <c r="VFD6" s="78"/>
      <c r="VFE6" s="78"/>
      <c r="VFF6" s="78"/>
      <c r="VFG6" s="78"/>
      <c r="VFH6" s="78"/>
      <c r="VFI6" s="78"/>
      <c r="VFJ6" s="78"/>
      <c r="VFK6" s="78"/>
      <c r="VFL6" s="78"/>
      <c r="VFM6" s="78"/>
      <c r="VFN6" s="78"/>
      <c r="VFO6" s="78"/>
      <c r="VFP6" s="78"/>
      <c r="VFQ6" s="78"/>
      <c r="VFR6" s="78"/>
      <c r="VFS6" s="78"/>
      <c r="VFT6" s="78"/>
      <c r="VFU6" s="78"/>
      <c r="VFV6" s="78"/>
      <c r="VFW6" s="78"/>
      <c r="VFX6" s="78"/>
      <c r="VFY6" s="78"/>
      <c r="VFZ6" s="78"/>
      <c r="VGA6" s="78"/>
      <c r="VGB6" s="78"/>
      <c r="VGC6" s="78"/>
      <c r="VGD6" s="78"/>
      <c r="VGE6" s="78"/>
      <c r="VGF6" s="78"/>
      <c r="VGG6" s="78"/>
      <c r="VGH6" s="78"/>
      <c r="VGI6" s="78"/>
      <c r="VGJ6" s="78"/>
      <c r="VGK6" s="78"/>
      <c r="VGL6" s="78"/>
      <c r="VGM6" s="78"/>
      <c r="VGN6" s="78"/>
      <c r="VGO6" s="78"/>
      <c r="VGP6" s="78"/>
      <c r="VGQ6" s="78"/>
      <c r="VGR6" s="78"/>
      <c r="VGS6" s="78"/>
      <c r="VGT6" s="78"/>
      <c r="VGU6" s="78"/>
      <c r="VGV6" s="78"/>
      <c r="VGW6" s="78"/>
      <c r="VGX6" s="78"/>
      <c r="VGY6" s="78"/>
      <c r="VGZ6" s="78"/>
      <c r="VHA6" s="78"/>
      <c r="VHB6" s="78"/>
      <c r="VHC6" s="78"/>
      <c r="VHD6" s="78"/>
      <c r="VHE6" s="78"/>
      <c r="VHF6" s="78"/>
      <c r="VHG6" s="78"/>
      <c r="VHH6" s="78"/>
      <c r="VHI6" s="78"/>
      <c r="VHJ6" s="78"/>
      <c r="VHK6" s="78"/>
      <c r="VHL6" s="78"/>
      <c r="VHM6" s="78"/>
      <c r="VHN6" s="78"/>
      <c r="VHO6" s="78"/>
      <c r="VHP6" s="78"/>
      <c r="VHQ6" s="78"/>
      <c r="VHR6" s="78"/>
      <c r="VHS6" s="78"/>
      <c r="VHT6" s="78"/>
      <c r="VHU6" s="78"/>
      <c r="VHV6" s="78"/>
      <c r="VHW6" s="78"/>
      <c r="VHX6" s="78"/>
      <c r="VHY6" s="78"/>
      <c r="VHZ6" s="78"/>
      <c r="VIA6" s="78"/>
      <c r="VIB6" s="78"/>
      <c r="VIC6" s="78"/>
      <c r="VID6" s="78"/>
      <c r="VIE6" s="78"/>
      <c r="VIF6" s="78"/>
      <c r="VIG6" s="78"/>
      <c r="VIH6" s="78"/>
      <c r="VII6" s="78"/>
      <c r="VIJ6" s="78"/>
      <c r="VIK6" s="78"/>
      <c r="VIL6" s="78"/>
      <c r="VIM6" s="78"/>
      <c r="VIN6" s="78"/>
      <c r="VIO6" s="78"/>
      <c r="VIP6" s="78"/>
      <c r="VIQ6" s="78"/>
      <c r="VIR6" s="78"/>
      <c r="VIS6" s="78"/>
      <c r="VIT6" s="78"/>
      <c r="VIU6" s="78"/>
      <c r="VIV6" s="78"/>
      <c r="VIW6" s="78"/>
      <c r="VIX6" s="78"/>
      <c r="VIY6" s="78"/>
      <c r="VIZ6" s="78"/>
      <c r="VJA6" s="78"/>
      <c r="VJB6" s="78"/>
      <c r="VJC6" s="78"/>
      <c r="VJD6" s="78"/>
      <c r="VJE6" s="78"/>
      <c r="VJF6" s="78"/>
      <c r="VJG6" s="78"/>
      <c r="VJH6" s="78"/>
      <c r="VJI6" s="78"/>
      <c r="VJJ6" s="78"/>
      <c r="VJK6" s="78"/>
      <c r="VJL6" s="78"/>
      <c r="VJM6" s="78"/>
      <c r="VJN6" s="78"/>
      <c r="VJO6" s="78"/>
      <c r="VJP6" s="78"/>
      <c r="VJQ6" s="78"/>
      <c r="VJR6" s="78"/>
      <c r="VJS6" s="78"/>
      <c r="VJT6" s="78"/>
      <c r="VJU6" s="78"/>
      <c r="VJV6" s="78"/>
      <c r="VJW6" s="78"/>
      <c r="VJX6" s="78"/>
      <c r="VJY6" s="78"/>
      <c r="VJZ6" s="78"/>
      <c r="VKA6" s="78"/>
      <c r="VKB6" s="78"/>
      <c r="VKC6" s="78"/>
      <c r="VKD6" s="78"/>
      <c r="VKE6" s="78"/>
      <c r="VKF6" s="78"/>
      <c r="VKG6" s="78"/>
      <c r="VKH6" s="78"/>
      <c r="VKI6" s="78"/>
      <c r="VKJ6" s="78"/>
      <c r="VKK6" s="78"/>
      <c r="VKL6" s="78"/>
      <c r="VKM6" s="78"/>
      <c r="VKN6" s="78"/>
      <c r="VKO6" s="78"/>
      <c r="VKP6" s="78"/>
      <c r="VKQ6" s="78"/>
      <c r="VKR6" s="78"/>
      <c r="VKS6" s="78"/>
      <c r="VKT6" s="78"/>
      <c r="VKU6" s="78"/>
      <c r="VKV6" s="78"/>
      <c r="VKW6" s="78"/>
      <c r="VKX6" s="78"/>
      <c r="VKY6" s="78"/>
      <c r="VKZ6" s="78"/>
      <c r="VLA6" s="78"/>
      <c r="VLB6" s="78"/>
      <c r="VLC6" s="78"/>
      <c r="VLD6" s="78"/>
      <c r="VLE6" s="78"/>
      <c r="VLF6" s="78"/>
      <c r="VLG6" s="78"/>
      <c r="VLH6" s="78"/>
      <c r="VLI6" s="78"/>
      <c r="VLJ6" s="78"/>
      <c r="VLK6" s="78"/>
      <c r="VLL6" s="78"/>
      <c r="VLM6" s="78"/>
      <c r="VLN6" s="78"/>
      <c r="VLO6" s="78"/>
      <c r="VLP6" s="78"/>
      <c r="VLQ6" s="78"/>
      <c r="VLR6" s="78"/>
      <c r="VLS6" s="78"/>
      <c r="VLT6" s="78"/>
      <c r="VLU6" s="78"/>
      <c r="VLV6" s="78"/>
      <c r="VLW6" s="78"/>
      <c r="VLX6" s="78"/>
      <c r="VLY6" s="78"/>
      <c r="VLZ6" s="78"/>
      <c r="VMA6" s="78"/>
      <c r="VMB6" s="78"/>
      <c r="VMC6" s="78"/>
      <c r="VMD6" s="78"/>
      <c r="VME6" s="78"/>
      <c r="VMF6" s="78"/>
      <c r="VMG6" s="78"/>
      <c r="VMH6" s="78"/>
      <c r="VMI6" s="78"/>
      <c r="VMJ6" s="78"/>
      <c r="VMK6" s="78"/>
      <c r="VML6" s="78"/>
      <c r="VMM6" s="78"/>
      <c r="VMN6" s="78"/>
      <c r="VMO6" s="78"/>
      <c r="VMP6" s="78"/>
      <c r="VMQ6" s="78"/>
      <c r="VMR6" s="78"/>
      <c r="VMS6" s="78"/>
      <c r="VMT6" s="78"/>
      <c r="VMU6" s="78"/>
      <c r="VMV6" s="78"/>
      <c r="VMW6" s="78"/>
      <c r="VMX6" s="78"/>
      <c r="VMY6" s="78"/>
      <c r="VMZ6" s="78"/>
      <c r="VNA6" s="78"/>
      <c r="VNB6" s="78"/>
      <c r="VNC6" s="78"/>
      <c r="VND6" s="78"/>
      <c r="VNE6" s="78"/>
      <c r="VNF6" s="78"/>
      <c r="VNG6" s="78"/>
      <c r="VNH6" s="78"/>
      <c r="VNI6" s="78"/>
      <c r="VNJ6" s="78"/>
      <c r="VNK6" s="78"/>
      <c r="VNL6" s="78"/>
      <c r="VNM6" s="78"/>
      <c r="VNN6" s="78"/>
      <c r="VNO6" s="78"/>
      <c r="VNP6" s="78"/>
      <c r="VNQ6" s="78"/>
      <c r="VNR6" s="78"/>
      <c r="VNS6" s="78"/>
      <c r="VNT6" s="78"/>
      <c r="VNU6" s="78"/>
      <c r="VNV6" s="78"/>
      <c r="VNW6" s="78"/>
      <c r="VNX6" s="78"/>
      <c r="VNY6" s="78"/>
      <c r="VNZ6" s="78"/>
      <c r="VOA6" s="78"/>
      <c r="VOB6" s="78"/>
      <c r="VOC6" s="78"/>
      <c r="VOD6" s="78"/>
      <c r="VOE6" s="78"/>
      <c r="VOF6" s="78"/>
      <c r="VOG6" s="78"/>
      <c r="VOH6" s="78"/>
      <c r="VOI6" s="78"/>
      <c r="VOJ6" s="78"/>
      <c r="VOK6" s="78"/>
      <c r="VOL6" s="78"/>
      <c r="VOM6" s="78"/>
      <c r="VON6" s="78"/>
      <c r="VOO6" s="78"/>
      <c r="VOP6" s="78"/>
      <c r="VOQ6" s="78"/>
      <c r="VOR6" s="78"/>
      <c r="VOS6" s="78"/>
      <c r="VOT6" s="78"/>
      <c r="VOU6" s="78"/>
      <c r="VOV6" s="78"/>
      <c r="VOW6" s="78"/>
      <c r="VOX6" s="78"/>
      <c r="VOY6" s="78"/>
      <c r="VOZ6" s="78"/>
      <c r="VPA6" s="78"/>
      <c r="VPB6" s="78"/>
      <c r="VPC6" s="78"/>
      <c r="VPD6" s="78"/>
      <c r="VPE6" s="78"/>
      <c r="VPF6" s="78"/>
      <c r="VPG6" s="78"/>
      <c r="VPH6" s="78"/>
      <c r="VPI6" s="78"/>
      <c r="VPJ6" s="78"/>
      <c r="VPK6" s="78"/>
      <c r="VPL6" s="78"/>
      <c r="VPM6" s="78"/>
      <c r="VPN6" s="78"/>
      <c r="VPO6" s="78"/>
      <c r="VPP6" s="78"/>
      <c r="VPQ6" s="78"/>
      <c r="VPR6" s="78"/>
      <c r="VPS6" s="78"/>
      <c r="VPT6" s="78"/>
      <c r="VPU6" s="78"/>
      <c r="VPV6" s="78"/>
      <c r="VPW6" s="78"/>
      <c r="VPX6" s="78"/>
      <c r="VPY6" s="78"/>
      <c r="VPZ6" s="78"/>
      <c r="VQA6" s="78"/>
      <c r="VQB6" s="78"/>
      <c r="VQC6" s="78"/>
      <c r="VQD6" s="78"/>
      <c r="VQE6" s="78"/>
      <c r="VQF6" s="78"/>
      <c r="VQG6" s="78"/>
      <c r="VQH6" s="78"/>
      <c r="VQI6" s="78"/>
      <c r="VQJ6" s="78"/>
      <c r="VQK6" s="78"/>
      <c r="VQL6" s="78"/>
      <c r="VQM6" s="78"/>
      <c r="VQN6" s="78"/>
      <c r="VQO6" s="78"/>
      <c r="VQP6" s="78"/>
      <c r="VQQ6" s="78"/>
      <c r="VQR6" s="78"/>
      <c r="VQS6" s="78"/>
      <c r="VQT6" s="78"/>
      <c r="VQU6" s="78"/>
      <c r="VQV6" s="78"/>
      <c r="VQW6" s="78"/>
      <c r="VQX6" s="78"/>
      <c r="VQY6" s="78"/>
      <c r="VQZ6" s="78"/>
      <c r="VRA6" s="78"/>
      <c r="VRB6" s="78"/>
      <c r="VRC6" s="78"/>
      <c r="VRD6" s="78"/>
      <c r="VRE6" s="78"/>
      <c r="VRF6" s="78"/>
      <c r="VRG6" s="78"/>
      <c r="VRH6" s="78"/>
      <c r="VRI6" s="78"/>
      <c r="VRJ6" s="78"/>
      <c r="VRK6" s="78"/>
      <c r="VRL6" s="78"/>
      <c r="VRM6" s="78"/>
      <c r="VRN6" s="78"/>
      <c r="VRO6" s="78"/>
      <c r="VRP6" s="78"/>
      <c r="VRQ6" s="78"/>
      <c r="VRR6" s="78"/>
      <c r="VRS6" s="78"/>
      <c r="VRT6" s="78"/>
      <c r="VRU6" s="78"/>
      <c r="VRV6" s="78"/>
      <c r="VRW6" s="78"/>
      <c r="VRX6" s="78"/>
      <c r="VRY6" s="78"/>
      <c r="VRZ6" s="78"/>
      <c r="VSA6" s="78"/>
      <c r="VSB6" s="78"/>
      <c r="VSC6" s="78"/>
      <c r="VSD6" s="78"/>
      <c r="VSE6" s="78"/>
      <c r="VSF6" s="78"/>
      <c r="VSG6" s="78"/>
      <c r="VSH6" s="78"/>
      <c r="VSI6" s="78"/>
      <c r="VSJ6" s="78"/>
      <c r="VSK6" s="78"/>
      <c r="VSL6" s="78"/>
      <c r="VSM6" s="78"/>
      <c r="VSN6" s="78"/>
      <c r="VSO6" s="78"/>
      <c r="VSP6" s="78"/>
      <c r="VSQ6" s="78"/>
      <c r="VSR6" s="78"/>
      <c r="VSS6" s="78"/>
      <c r="VST6" s="78"/>
      <c r="VSU6" s="78"/>
      <c r="VSV6" s="78"/>
      <c r="VSW6" s="78"/>
      <c r="VSX6" s="78"/>
      <c r="VSY6" s="78"/>
      <c r="VSZ6" s="78"/>
      <c r="VTA6" s="78"/>
      <c r="VTB6" s="78"/>
      <c r="VTC6" s="78"/>
      <c r="VTD6" s="78"/>
      <c r="VTE6" s="78"/>
      <c r="VTF6" s="78"/>
      <c r="VTG6" s="78"/>
      <c r="VTH6" s="78"/>
      <c r="VTI6" s="78"/>
      <c r="VTJ6" s="78"/>
      <c r="VTK6" s="78"/>
      <c r="VTL6" s="78"/>
      <c r="VTM6" s="78"/>
      <c r="VTN6" s="78"/>
      <c r="VTO6" s="78"/>
      <c r="VTP6" s="78"/>
      <c r="VTQ6" s="78"/>
      <c r="VTR6" s="78"/>
      <c r="VTS6" s="78"/>
      <c r="VTT6" s="78"/>
      <c r="VTU6" s="78"/>
      <c r="VTV6" s="78"/>
      <c r="VTW6" s="78"/>
      <c r="VTX6" s="78"/>
      <c r="VTY6" s="78"/>
      <c r="VTZ6" s="78"/>
      <c r="VUA6" s="78"/>
      <c r="VUB6" s="78"/>
      <c r="VUC6" s="78"/>
      <c r="VUD6" s="78"/>
      <c r="VUE6" s="78"/>
      <c r="VUF6" s="78"/>
      <c r="VUG6" s="78"/>
      <c r="VUH6" s="78"/>
      <c r="VUI6" s="78"/>
      <c r="VUJ6" s="78"/>
      <c r="VUK6" s="78"/>
      <c r="VUL6" s="78"/>
      <c r="VUM6" s="78"/>
      <c r="VUN6" s="78"/>
      <c r="VUO6" s="78"/>
      <c r="VUP6" s="78"/>
      <c r="VUQ6" s="78"/>
      <c r="VUR6" s="78"/>
      <c r="VUS6" s="78"/>
      <c r="VUT6" s="78"/>
      <c r="VUU6" s="78"/>
      <c r="VUV6" s="78"/>
      <c r="VUW6" s="78"/>
      <c r="VUX6" s="78"/>
      <c r="VUY6" s="78"/>
      <c r="VUZ6" s="78"/>
      <c r="VVA6" s="78"/>
      <c r="VVB6" s="78"/>
      <c r="VVC6" s="78"/>
      <c r="VVD6" s="78"/>
      <c r="VVE6" s="78"/>
      <c r="VVF6" s="78"/>
      <c r="VVG6" s="78"/>
      <c r="VVH6" s="78"/>
      <c r="VVI6" s="78"/>
      <c r="VVJ6" s="78"/>
      <c r="VVK6" s="78"/>
      <c r="VVL6" s="78"/>
      <c r="VVM6" s="78"/>
      <c r="VVN6" s="78"/>
      <c r="VVO6" s="78"/>
      <c r="VVP6" s="78"/>
      <c r="VVQ6" s="78"/>
      <c r="VVR6" s="78"/>
      <c r="VVS6" s="78"/>
      <c r="VVT6" s="78"/>
      <c r="VVU6" s="78"/>
      <c r="VVV6" s="78"/>
      <c r="VVW6" s="78"/>
      <c r="VVX6" s="78"/>
      <c r="VVY6" s="78"/>
      <c r="VVZ6" s="78"/>
      <c r="VWA6" s="78"/>
      <c r="VWB6" s="78"/>
      <c r="VWC6" s="78"/>
      <c r="VWD6" s="78"/>
      <c r="VWE6" s="78"/>
      <c r="VWF6" s="78"/>
      <c r="VWG6" s="78"/>
      <c r="VWH6" s="78"/>
      <c r="VWI6" s="78"/>
      <c r="VWJ6" s="78"/>
      <c r="VWK6" s="78"/>
      <c r="VWL6" s="78"/>
      <c r="VWM6" s="78"/>
      <c r="VWN6" s="78"/>
      <c r="VWO6" s="78"/>
      <c r="VWP6" s="78"/>
      <c r="VWQ6" s="78"/>
      <c r="VWR6" s="78"/>
      <c r="VWS6" s="78"/>
      <c r="VWT6" s="78"/>
      <c r="VWU6" s="78"/>
      <c r="VWV6" s="78"/>
      <c r="VWW6" s="78"/>
      <c r="VWX6" s="78"/>
      <c r="VWY6" s="78"/>
      <c r="VWZ6" s="78"/>
      <c r="VXA6" s="78"/>
      <c r="VXB6" s="78"/>
      <c r="VXC6" s="78"/>
      <c r="VXD6" s="78"/>
      <c r="VXE6" s="78"/>
      <c r="VXF6" s="78"/>
      <c r="VXG6" s="78"/>
      <c r="VXH6" s="78"/>
      <c r="VXI6" s="78"/>
      <c r="VXJ6" s="78"/>
      <c r="VXK6" s="78"/>
      <c r="VXL6" s="78"/>
      <c r="VXM6" s="78"/>
      <c r="VXN6" s="78"/>
      <c r="VXO6" s="78"/>
      <c r="VXP6" s="78"/>
      <c r="VXQ6" s="78"/>
      <c r="VXR6" s="78"/>
      <c r="VXS6" s="78"/>
      <c r="VXT6" s="78"/>
      <c r="VXU6" s="78"/>
      <c r="VXV6" s="78"/>
      <c r="VXW6" s="78"/>
      <c r="VXX6" s="78"/>
      <c r="VXY6" s="78"/>
      <c r="VXZ6" s="78"/>
      <c r="VYA6" s="78"/>
      <c r="VYB6" s="78"/>
      <c r="VYC6" s="78"/>
      <c r="VYD6" s="78"/>
      <c r="VYE6" s="78"/>
      <c r="VYF6" s="78"/>
      <c r="VYG6" s="78"/>
      <c r="VYH6" s="78"/>
      <c r="VYI6" s="78"/>
      <c r="VYJ6" s="78"/>
      <c r="VYK6" s="78"/>
      <c r="VYL6" s="78"/>
      <c r="VYM6" s="78"/>
      <c r="VYN6" s="78"/>
      <c r="VYO6" s="78"/>
      <c r="VYP6" s="78"/>
      <c r="VYQ6" s="78"/>
      <c r="VYR6" s="78"/>
      <c r="VYS6" s="78"/>
      <c r="VYT6" s="78"/>
      <c r="VYU6" s="78"/>
      <c r="VYV6" s="78"/>
      <c r="VYW6" s="78"/>
      <c r="VYX6" s="78"/>
      <c r="VYY6" s="78"/>
      <c r="VYZ6" s="78"/>
      <c r="VZA6" s="78"/>
      <c r="VZB6" s="78"/>
      <c r="VZC6" s="78"/>
      <c r="VZD6" s="78"/>
      <c r="VZE6" s="78"/>
      <c r="VZF6" s="78"/>
      <c r="VZG6" s="78"/>
      <c r="VZH6" s="78"/>
      <c r="VZI6" s="78"/>
      <c r="VZJ6" s="78"/>
      <c r="VZK6" s="78"/>
      <c r="VZL6" s="78"/>
      <c r="VZM6" s="78"/>
      <c r="VZN6" s="78"/>
      <c r="VZO6" s="78"/>
      <c r="VZP6" s="78"/>
      <c r="VZQ6" s="78"/>
      <c r="VZR6" s="78"/>
      <c r="VZS6" s="78"/>
      <c r="VZT6" s="78"/>
      <c r="VZU6" s="78"/>
      <c r="VZV6" s="78"/>
      <c r="VZW6" s="78"/>
      <c r="VZX6" s="78"/>
      <c r="VZY6" s="78"/>
      <c r="VZZ6" s="78"/>
      <c r="WAA6" s="78"/>
      <c r="WAB6" s="78"/>
      <c r="WAC6" s="78"/>
      <c r="WAD6" s="78"/>
      <c r="WAE6" s="78"/>
      <c r="WAF6" s="78"/>
      <c r="WAG6" s="78"/>
      <c r="WAH6" s="78"/>
      <c r="WAI6" s="78"/>
      <c r="WAJ6" s="78"/>
      <c r="WAK6" s="78"/>
      <c r="WAL6" s="78"/>
      <c r="WAM6" s="78"/>
      <c r="WAN6" s="78"/>
      <c r="WAO6" s="78"/>
      <c r="WAP6" s="78"/>
      <c r="WAQ6" s="78"/>
      <c r="WAR6" s="78"/>
      <c r="WAS6" s="78"/>
      <c r="WAT6" s="78"/>
      <c r="WAU6" s="78"/>
      <c r="WAV6" s="78"/>
      <c r="WAW6" s="78"/>
      <c r="WAX6" s="78"/>
      <c r="WAY6" s="78"/>
      <c r="WAZ6" s="78"/>
      <c r="WBA6" s="78"/>
      <c r="WBB6" s="78"/>
      <c r="WBC6" s="78"/>
      <c r="WBD6" s="78"/>
      <c r="WBE6" s="78"/>
      <c r="WBF6" s="78"/>
      <c r="WBG6" s="78"/>
      <c r="WBH6" s="78"/>
      <c r="WBI6" s="78"/>
      <c r="WBJ6" s="78"/>
      <c r="WBK6" s="78"/>
      <c r="WBL6" s="78"/>
      <c r="WBM6" s="78"/>
      <c r="WBN6" s="78"/>
      <c r="WBO6" s="78"/>
      <c r="WBP6" s="78"/>
      <c r="WBQ6" s="78"/>
      <c r="WBR6" s="78"/>
      <c r="WBS6" s="78"/>
      <c r="WBT6" s="78"/>
      <c r="WBU6" s="78"/>
      <c r="WBV6" s="78"/>
      <c r="WBW6" s="78"/>
      <c r="WBX6" s="78"/>
      <c r="WBY6" s="78"/>
      <c r="WBZ6" s="78"/>
      <c r="WCA6" s="78"/>
      <c r="WCB6" s="78"/>
      <c r="WCC6" s="78"/>
      <c r="WCD6" s="78"/>
      <c r="WCE6" s="78"/>
      <c r="WCF6" s="78"/>
      <c r="WCG6" s="78"/>
      <c r="WCH6" s="78"/>
      <c r="WCI6" s="78"/>
      <c r="WCJ6" s="78"/>
      <c r="WCK6" s="78"/>
      <c r="WCL6" s="78"/>
      <c r="WCM6" s="78"/>
      <c r="WCN6" s="78"/>
      <c r="WCO6" s="78"/>
      <c r="WCP6" s="78"/>
      <c r="WCQ6" s="78"/>
      <c r="WCR6" s="78"/>
      <c r="WCS6" s="78"/>
      <c r="WCT6" s="78"/>
      <c r="WCU6" s="78"/>
      <c r="WCV6" s="78"/>
      <c r="WCW6" s="78"/>
      <c r="WCX6" s="78"/>
      <c r="WCY6" s="78"/>
      <c r="WCZ6" s="78"/>
      <c r="WDA6" s="78"/>
      <c r="WDB6" s="78"/>
      <c r="WDC6" s="78"/>
      <c r="WDD6" s="78"/>
      <c r="WDE6" s="78"/>
      <c r="WDF6" s="78"/>
      <c r="WDG6" s="78"/>
      <c r="WDH6" s="78"/>
      <c r="WDI6" s="78"/>
      <c r="WDJ6" s="78"/>
      <c r="WDK6" s="78"/>
      <c r="WDL6" s="78"/>
      <c r="WDM6" s="78"/>
      <c r="WDN6" s="78"/>
      <c r="WDO6" s="78"/>
      <c r="WDP6" s="78"/>
      <c r="WDQ6" s="78"/>
      <c r="WDR6" s="78"/>
      <c r="WDS6" s="78"/>
      <c r="WDT6" s="78"/>
      <c r="WDU6" s="78"/>
      <c r="WDV6" s="78"/>
      <c r="WDW6" s="78"/>
      <c r="WDX6" s="78"/>
      <c r="WDY6" s="78"/>
      <c r="WDZ6" s="78"/>
      <c r="WEA6" s="78"/>
      <c r="WEB6" s="78"/>
      <c r="WEC6" s="78"/>
      <c r="WED6" s="78"/>
      <c r="WEE6" s="78"/>
      <c r="WEF6" s="78"/>
      <c r="WEG6" s="78"/>
      <c r="WEH6" s="78"/>
      <c r="WEI6" s="78"/>
      <c r="WEJ6" s="78"/>
      <c r="WEK6" s="78"/>
      <c r="WEL6" s="78"/>
      <c r="WEM6" s="78"/>
      <c r="WEN6" s="78"/>
      <c r="WEO6" s="78"/>
      <c r="WEP6" s="78"/>
      <c r="WEQ6" s="78"/>
      <c r="WER6" s="78"/>
      <c r="WES6" s="78"/>
      <c r="WET6" s="78"/>
      <c r="WEU6" s="78"/>
      <c r="WEV6" s="78"/>
      <c r="WEW6" s="78"/>
      <c r="WEX6" s="78"/>
      <c r="WEY6" s="78"/>
      <c r="WEZ6" s="78"/>
      <c r="WFA6" s="78"/>
      <c r="WFB6" s="78"/>
      <c r="WFC6" s="78"/>
      <c r="WFD6" s="78"/>
      <c r="WFE6" s="78"/>
      <c r="WFF6" s="78"/>
      <c r="WFG6" s="78"/>
      <c r="WFH6" s="78"/>
      <c r="WFI6" s="78"/>
      <c r="WFJ6" s="78"/>
      <c r="WFK6" s="78"/>
      <c r="WFL6" s="78"/>
      <c r="WFM6" s="78"/>
      <c r="WFN6" s="78"/>
      <c r="WFO6" s="78"/>
      <c r="WFP6" s="78"/>
      <c r="WFQ6" s="78"/>
      <c r="WFR6" s="78"/>
      <c r="WFS6" s="78"/>
      <c r="WFT6" s="78"/>
      <c r="WFU6" s="78"/>
      <c r="WFV6" s="78"/>
      <c r="WFW6" s="78"/>
      <c r="WFX6" s="78"/>
      <c r="WFY6" s="78"/>
      <c r="WFZ6" s="78"/>
      <c r="WGA6" s="78"/>
      <c r="WGB6" s="78"/>
      <c r="WGC6" s="78"/>
      <c r="WGD6" s="78"/>
      <c r="WGE6" s="78"/>
      <c r="WGF6" s="78"/>
      <c r="WGG6" s="78"/>
      <c r="WGH6" s="78"/>
      <c r="WGI6" s="78"/>
      <c r="WGJ6" s="78"/>
      <c r="WGK6" s="78"/>
      <c r="WGL6" s="78"/>
      <c r="WGM6" s="78"/>
      <c r="WGN6" s="78"/>
      <c r="WGO6" s="78"/>
      <c r="WGP6" s="78"/>
      <c r="WGQ6" s="78"/>
      <c r="WGR6" s="78"/>
      <c r="WGS6" s="78"/>
      <c r="WGT6" s="78"/>
      <c r="WGU6" s="78"/>
      <c r="WGV6" s="78"/>
      <c r="WGW6" s="78"/>
      <c r="WGX6" s="78"/>
      <c r="WGY6" s="78"/>
      <c r="WGZ6" s="78"/>
      <c r="WHA6" s="78"/>
      <c r="WHB6" s="78"/>
      <c r="WHC6" s="78"/>
      <c r="WHD6" s="78"/>
      <c r="WHE6" s="78"/>
      <c r="WHF6" s="78"/>
      <c r="WHG6" s="78"/>
      <c r="WHH6" s="78"/>
      <c r="WHI6" s="78"/>
      <c r="WHJ6" s="78"/>
      <c r="WHK6" s="78"/>
      <c r="WHL6" s="78"/>
      <c r="WHM6" s="78"/>
      <c r="WHN6" s="78"/>
      <c r="WHO6" s="78"/>
      <c r="WHP6" s="78"/>
      <c r="WHQ6" s="78"/>
      <c r="WHR6" s="78"/>
      <c r="WHS6" s="78"/>
      <c r="WHT6" s="78"/>
      <c r="WHU6" s="78"/>
      <c r="WHV6" s="78"/>
      <c r="WHW6" s="78"/>
      <c r="WHX6" s="78"/>
      <c r="WHY6" s="78"/>
      <c r="WHZ6" s="78"/>
      <c r="WIA6" s="78"/>
      <c r="WIB6" s="78"/>
      <c r="WIC6" s="78"/>
      <c r="WID6" s="78"/>
      <c r="WIE6" s="78"/>
      <c r="WIF6" s="78"/>
      <c r="WIG6" s="78"/>
      <c r="WIH6" s="78"/>
      <c r="WII6" s="78"/>
      <c r="WIJ6" s="78"/>
      <c r="WIK6" s="78"/>
      <c r="WIL6" s="78"/>
      <c r="WIM6" s="78"/>
      <c r="WIN6" s="78"/>
      <c r="WIO6" s="78"/>
      <c r="WIP6" s="78"/>
      <c r="WIQ6" s="78"/>
      <c r="WIR6" s="78"/>
      <c r="WIS6" s="78"/>
      <c r="WIT6" s="78"/>
      <c r="WIU6" s="78"/>
      <c r="WIV6" s="78"/>
      <c r="WIW6" s="78"/>
      <c r="WIX6" s="78"/>
      <c r="WIY6" s="78"/>
      <c r="WIZ6" s="78"/>
      <c r="WJA6" s="78"/>
      <c r="WJB6" s="78"/>
      <c r="WJC6" s="78"/>
      <c r="WJD6" s="78"/>
      <c r="WJE6" s="78"/>
      <c r="WJF6" s="78"/>
      <c r="WJG6" s="78"/>
      <c r="WJH6" s="78"/>
      <c r="WJI6" s="78"/>
      <c r="WJJ6" s="78"/>
      <c r="WJK6" s="78"/>
      <c r="WJL6" s="78"/>
      <c r="WJM6" s="78"/>
      <c r="WJN6" s="78"/>
      <c r="WJO6" s="78"/>
      <c r="WJP6" s="78"/>
      <c r="WJQ6" s="78"/>
      <c r="WJR6" s="78"/>
      <c r="WJS6" s="78"/>
      <c r="WJT6" s="78"/>
      <c r="WJU6" s="78"/>
      <c r="WJV6" s="78"/>
      <c r="WJW6" s="78"/>
      <c r="WJX6" s="78"/>
      <c r="WJY6" s="78"/>
      <c r="WJZ6" s="78"/>
      <c r="WKA6" s="78"/>
      <c r="WKB6" s="78"/>
      <c r="WKC6" s="78"/>
      <c r="WKD6" s="78"/>
      <c r="WKE6" s="78"/>
      <c r="WKF6" s="78"/>
      <c r="WKG6" s="78"/>
      <c r="WKH6" s="78"/>
      <c r="WKI6" s="78"/>
      <c r="WKJ6" s="78"/>
      <c r="WKK6" s="78"/>
      <c r="WKL6" s="78"/>
      <c r="WKM6" s="78"/>
      <c r="WKN6" s="78"/>
      <c r="WKO6" s="78"/>
      <c r="WKP6" s="78"/>
      <c r="WKQ6" s="78"/>
      <c r="WKR6" s="78"/>
      <c r="WKS6" s="78"/>
      <c r="WKT6" s="78"/>
      <c r="WKU6" s="78"/>
      <c r="WKV6" s="78"/>
      <c r="WKW6" s="78"/>
      <c r="WKX6" s="78"/>
      <c r="WKY6" s="78"/>
      <c r="WKZ6" s="78"/>
      <c r="WLA6" s="78"/>
      <c r="WLB6" s="78"/>
      <c r="WLC6" s="78"/>
      <c r="WLD6" s="78"/>
      <c r="WLE6" s="78"/>
      <c r="WLF6" s="78"/>
      <c r="WLG6" s="78"/>
      <c r="WLH6" s="78"/>
      <c r="WLI6" s="78"/>
      <c r="WLJ6" s="78"/>
      <c r="WLK6" s="78"/>
      <c r="WLL6" s="78"/>
      <c r="WLM6" s="78"/>
      <c r="WLN6" s="78"/>
      <c r="WLO6" s="78"/>
      <c r="WLP6" s="78"/>
      <c r="WLQ6" s="78"/>
      <c r="WLR6" s="78"/>
      <c r="WLS6" s="78"/>
      <c r="WLT6" s="78"/>
      <c r="WLU6" s="78"/>
      <c r="WLV6" s="78"/>
      <c r="WLW6" s="78"/>
      <c r="WLX6" s="78"/>
      <c r="WLY6" s="78"/>
      <c r="WLZ6" s="78"/>
      <c r="WMA6" s="78"/>
      <c r="WMB6" s="78"/>
      <c r="WMC6" s="78"/>
      <c r="WMD6" s="78"/>
      <c r="WME6" s="78"/>
      <c r="WMF6" s="78"/>
      <c r="WMG6" s="78"/>
      <c r="WMH6" s="78"/>
      <c r="WMI6" s="78"/>
      <c r="WMJ6" s="78"/>
      <c r="WMK6" s="78"/>
      <c r="WML6" s="78"/>
      <c r="WMM6" s="78"/>
      <c r="WMN6" s="78"/>
      <c r="WMO6" s="78"/>
      <c r="WMP6" s="78"/>
      <c r="WMQ6" s="78"/>
      <c r="WMR6" s="78"/>
      <c r="WMS6" s="78"/>
      <c r="WMT6" s="78"/>
      <c r="WMU6" s="78"/>
      <c r="WMV6" s="78"/>
      <c r="WMW6" s="78"/>
      <c r="WMX6" s="78"/>
      <c r="WMY6" s="78"/>
      <c r="WMZ6" s="78"/>
      <c r="WNA6" s="78"/>
      <c r="WNB6" s="78"/>
      <c r="WNC6" s="78"/>
      <c r="WND6" s="78"/>
      <c r="WNE6" s="78"/>
      <c r="WNF6" s="78"/>
      <c r="WNG6" s="78"/>
      <c r="WNH6" s="78"/>
      <c r="WNI6" s="78"/>
      <c r="WNJ6" s="78"/>
      <c r="WNK6" s="78"/>
      <c r="WNL6" s="78"/>
      <c r="WNM6" s="78"/>
      <c r="WNN6" s="78"/>
      <c r="WNO6" s="78"/>
      <c r="WNP6" s="78"/>
      <c r="WNQ6" s="78"/>
      <c r="WNR6" s="78"/>
      <c r="WNS6" s="78"/>
      <c r="WNT6" s="78"/>
      <c r="WNU6" s="78"/>
      <c r="WNV6" s="78"/>
      <c r="WNW6" s="78"/>
      <c r="WNX6" s="78"/>
      <c r="WNY6" s="78"/>
      <c r="WNZ6" s="78"/>
      <c r="WOA6" s="78"/>
      <c r="WOB6" s="78"/>
      <c r="WOC6" s="78"/>
      <c r="WOD6" s="78"/>
      <c r="WOE6" s="78"/>
      <c r="WOF6" s="78"/>
      <c r="WOG6" s="78"/>
      <c r="WOH6" s="78"/>
      <c r="WOI6" s="78"/>
      <c r="WOJ6" s="78"/>
      <c r="WOK6" s="78"/>
      <c r="WOL6" s="78"/>
      <c r="WOM6" s="78"/>
      <c r="WON6" s="78"/>
      <c r="WOO6" s="78"/>
      <c r="WOP6" s="78"/>
      <c r="WOQ6" s="78"/>
      <c r="WOR6" s="78"/>
      <c r="WOS6" s="78"/>
      <c r="WOT6" s="78"/>
      <c r="WOU6" s="78"/>
      <c r="WOV6" s="78"/>
      <c r="WOW6" s="78"/>
      <c r="WOX6" s="78"/>
      <c r="WOY6" s="78"/>
      <c r="WOZ6" s="78"/>
      <c r="WPA6" s="78"/>
      <c r="WPB6" s="78"/>
      <c r="WPC6" s="78"/>
      <c r="WPD6" s="78"/>
      <c r="WPE6" s="78"/>
      <c r="WPF6" s="78"/>
      <c r="WPG6" s="78"/>
      <c r="WPH6" s="78"/>
      <c r="WPI6" s="78"/>
      <c r="WPJ6" s="78"/>
      <c r="WPK6" s="78"/>
      <c r="WPL6" s="78"/>
      <c r="WPM6" s="78"/>
      <c r="WPN6" s="78"/>
      <c r="WPO6" s="78"/>
      <c r="WPP6" s="78"/>
      <c r="WPQ6" s="78"/>
      <c r="WPR6" s="78"/>
      <c r="WPS6" s="78"/>
      <c r="WPT6" s="78"/>
      <c r="WPU6" s="78"/>
      <c r="WPV6" s="78"/>
      <c r="WPW6" s="78"/>
      <c r="WPX6" s="78"/>
      <c r="WPY6" s="78"/>
      <c r="WPZ6" s="78"/>
      <c r="WQA6" s="78"/>
      <c r="WQB6" s="78"/>
      <c r="WQC6" s="78"/>
      <c r="WQD6" s="78"/>
      <c r="WQE6" s="78"/>
      <c r="WQF6" s="78"/>
      <c r="WQG6" s="78"/>
      <c r="WQH6" s="78"/>
      <c r="WQI6" s="78"/>
      <c r="WQJ6" s="78"/>
      <c r="WQK6" s="78"/>
      <c r="WQL6" s="78"/>
      <c r="WQM6" s="78"/>
      <c r="WQN6" s="78"/>
      <c r="WQO6" s="78"/>
      <c r="WQP6" s="78"/>
      <c r="WQQ6" s="78"/>
      <c r="WQR6" s="78"/>
      <c r="WQS6" s="78"/>
      <c r="WQT6" s="78"/>
      <c r="WQU6" s="78"/>
      <c r="WQV6" s="78"/>
      <c r="WQW6" s="78"/>
      <c r="WQX6" s="78"/>
      <c r="WQY6" s="78"/>
      <c r="WQZ6" s="78"/>
      <c r="WRA6" s="78"/>
      <c r="WRB6" s="78"/>
      <c r="WRC6" s="78"/>
      <c r="WRD6" s="78"/>
      <c r="WRE6" s="78"/>
      <c r="WRF6" s="78"/>
      <c r="WRG6" s="78"/>
      <c r="WRH6" s="78"/>
      <c r="WRI6" s="78"/>
      <c r="WRJ6" s="78"/>
      <c r="WRK6" s="78"/>
      <c r="WRL6" s="78"/>
      <c r="WRM6" s="78"/>
      <c r="WRN6" s="78"/>
      <c r="WRO6" s="78"/>
      <c r="WRP6" s="78"/>
      <c r="WRQ6" s="78"/>
      <c r="WRR6" s="78"/>
      <c r="WRS6" s="78"/>
      <c r="WRT6" s="78"/>
      <c r="WRU6" s="78"/>
      <c r="WRV6" s="78"/>
      <c r="WRW6" s="78"/>
      <c r="WRX6" s="78"/>
      <c r="WRY6" s="78"/>
      <c r="WRZ6" s="78"/>
      <c r="WSA6" s="78"/>
      <c r="WSB6" s="78"/>
      <c r="WSC6" s="78"/>
      <c r="WSD6" s="78"/>
      <c r="WSE6" s="78"/>
      <c r="WSF6" s="78"/>
      <c r="WSG6" s="78"/>
      <c r="WSH6" s="78"/>
      <c r="WSI6" s="78"/>
      <c r="WSJ6" s="78"/>
      <c r="WSK6" s="78"/>
      <c r="WSL6" s="78"/>
      <c r="WSM6" s="78"/>
      <c r="WSN6" s="78"/>
      <c r="WSO6" s="78"/>
      <c r="WSP6" s="78"/>
      <c r="WSQ6" s="78"/>
      <c r="WSR6" s="78"/>
      <c r="WSS6" s="78"/>
      <c r="WST6" s="78"/>
      <c r="WSU6" s="78"/>
      <c r="WSV6" s="78"/>
      <c r="WSW6" s="78"/>
      <c r="WSX6" s="78"/>
      <c r="WSY6" s="78"/>
      <c r="WSZ6" s="78"/>
      <c r="WTA6" s="78"/>
      <c r="WTB6" s="78"/>
      <c r="WTC6" s="78"/>
      <c r="WTD6" s="78"/>
      <c r="WTE6" s="78"/>
      <c r="WTF6" s="78"/>
      <c r="WTG6" s="78"/>
      <c r="WTH6" s="78"/>
      <c r="WTI6" s="78"/>
      <c r="WTJ6" s="78"/>
      <c r="WTK6" s="78"/>
      <c r="WTL6" s="78"/>
      <c r="WTM6" s="78"/>
      <c r="WTN6" s="78"/>
      <c r="WTO6" s="78"/>
      <c r="WTP6" s="78"/>
      <c r="WTQ6" s="78"/>
      <c r="WTR6" s="78"/>
      <c r="WTS6" s="78"/>
      <c r="WTT6" s="78"/>
      <c r="WTU6" s="78"/>
      <c r="WTV6" s="78"/>
      <c r="WTW6" s="78"/>
      <c r="WTX6" s="78"/>
      <c r="WTY6" s="78"/>
      <c r="WTZ6" s="78"/>
      <c r="WUA6" s="78"/>
      <c r="WUB6" s="78"/>
      <c r="WUC6" s="78"/>
      <c r="WUD6" s="78"/>
      <c r="WUE6" s="78"/>
      <c r="WUF6" s="78"/>
      <c r="WUG6" s="78"/>
      <c r="WUH6" s="78"/>
      <c r="WUI6" s="78"/>
      <c r="WUJ6" s="78"/>
      <c r="WUK6" s="78"/>
      <c r="WUL6" s="78"/>
      <c r="WUM6" s="78"/>
      <c r="WUN6" s="78"/>
      <c r="WUO6" s="78"/>
      <c r="WUP6" s="78"/>
      <c r="WUQ6" s="78"/>
      <c r="WUR6" s="78"/>
      <c r="WUS6" s="78"/>
      <c r="WUT6" s="78"/>
      <c r="WUU6" s="78"/>
      <c r="WUV6" s="78"/>
      <c r="WUW6" s="78"/>
      <c r="WUX6" s="78"/>
      <c r="WUY6" s="78"/>
      <c r="WUZ6" s="78"/>
      <c r="WVA6" s="78"/>
      <c r="WVB6" s="78"/>
      <c r="WVC6" s="78"/>
      <c r="WVD6" s="78"/>
      <c r="WVE6" s="78"/>
      <c r="WVF6" s="78"/>
      <c r="WVG6" s="78"/>
      <c r="WVH6" s="78"/>
      <c r="WVI6" s="78"/>
      <c r="WVJ6" s="78"/>
      <c r="WVK6" s="78"/>
      <c r="WVL6" s="78"/>
      <c r="WVM6" s="78"/>
      <c r="WVN6" s="78"/>
      <c r="WVO6" s="78"/>
      <c r="WVP6" s="78"/>
      <c r="WVQ6" s="78"/>
      <c r="WVR6" s="78"/>
      <c r="WVS6" s="78"/>
      <c r="WVT6" s="78"/>
      <c r="WVU6" s="78"/>
      <c r="WVV6" s="78"/>
      <c r="WVW6" s="78"/>
      <c r="WVX6" s="78"/>
      <c r="WVY6" s="78"/>
      <c r="WVZ6" s="78"/>
      <c r="WWA6" s="78"/>
      <c r="WWB6" s="78"/>
      <c r="WWC6" s="78"/>
      <c r="WWD6" s="78"/>
      <c r="WWE6" s="78"/>
      <c r="WWF6" s="78"/>
      <c r="WWG6" s="78"/>
      <c r="WWH6" s="78"/>
      <c r="WWI6" s="78"/>
      <c r="WWJ6" s="78"/>
      <c r="WWK6" s="78"/>
      <c r="WWL6" s="78"/>
      <c r="WWM6" s="78"/>
      <c r="WWN6" s="78"/>
      <c r="WWO6" s="78"/>
      <c r="WWP6" s="78"/>
      <c r="WWQ6" s="78"/>
      <c r="WWR6" s="78"/>
      <c r="WWS6" s="78"/>
      <c r="WWT6" s="78"/>
      <c r="WWU6" s="78"/>
      <c r="WWV6" s="78"/>
      <c r="WWW6" s="78"/>
      <c r="WWX6" s="78"/>
      <c r="WWY6" s="78"/>
      <c r="WWZ6" s="78"/>
      <c r="WXA6" s="78"/>
      <c r="WXB6" s="78"/>
      <c r="WXC6" s="78"/>
      <c r="WXD6" s="78"/>
      <c r="WXE6" s="78"/>
      <c r="WXF6" s="78"/>
      <c r="WXG6" s="78"/>
      <c r="WXH6" s="78"/>
      <c r="WXI6" s="78"/>
      <c r="WXJ6" s="78"/>
      <c r="WXK6" s="78"/>
      <c r="WXL6" s="78"/>
      <c r="WXM6" s="78"/>
      <c r="WXN6" s="78"/>
      <c r="WXO6" s="78"/>
      <c r="WXP6" s="78"/>
      <c r="WXQ6" s="78"/>
      <c r="WXR6" s="78"/>
      <c r="WXS6" s="78"/>
      <c r="WXT6" s="78"/>
      <c r="WXU6" s="78"/>
      <c r="WXV6" s="78"/>
      <c r="WXW6" s="78"/>
      <c r="WXX6" s="78"/>
      <c r="WXY6" s="78"/>
      <c r="WXZ6" s="78"/>
      <c r="WYA6" s="78"/>
      <c r="WYB6" s="78"/>
      <c r="WYC6" s="78"/>
      <c r="WYD6" s="78"/>
      <c r="WYE6" s="78"/>
      <c r="WYF6" s="78"/>
      <c r="WYG6" s="78"/>
      <c r="WYH6" s="78"/>
      <c r="WYI6" s="78"/>
      <c r="WYJ6" s="78"/>
      <c r="WYK6" s="78"/>
      <c r="WYL6" s="78"/>
      <c r="WYM6" s="78"/>
      <c r="WYN6" s="78"/>
      <c r="WYO6" s="78"/>
      <c r="WYP6" s="78"/>
      <c r="WYQ6" s="78"/>
      <c r="WYR6" s="78"/>
      <c r="WYS6" s="78"/>
      <c r="WYT6" s="78"/>
      <c r="WYU6" s="78"/>
      <c r="WYV6" s="78"/>
      <c r="WYW6" s="78"/>
      <c r="WYX6" s="78"/>
      <c r="WYY6" s="78"/>
      <c r="WYZ6" s="78"/>
      <c r="WZA6" s="78"/>
      <c r="WZB6" s="78"/>
      <c r="WZC6" s="78"/>
      <c r="WZD6" s="78"/>
      <c r="WZE6" s="78"/>
      <c r="WZF6" s="78"/>
      <c r="WZG6" s="78"/>
      <c r="WZH6" s="78"/>
      <c r="WZI6" s="78"/>
      <c r="WZJ6" s="78"/>
      <c r="WZK6" s="78"/>
      <c r="WZL6" s="78"/>
      <c r="WZM6" s="78"/>
      <c r="WZN6" s="78"/>
      <c r="WZO6" s="78"/>
      <c r="WZP6" s="78"/>
      <c r="WZQ6" s="78"/>
      <c r="WZR6" s="78"/>
      <c r="WZS6" s="78"/>
      <c r="WZT6" s="78"/>
      <c r="WZU6" s="78"/>
      <c r="WZV6" s="78"/>
      <c r="WZW6" s="78"/>
      <c r="WZX6" s="78"/>
      <c r="WZY6" s="78"/>
      <c r="WZZ6" s="78"/>
      <c r="XAA6" s="78"/>
      <c r="XAB6" s="78"/>
      <c r="XAC6" s="78"/>
      <c r="XAD6" s="78"/>
      <c r="XAE6" s="78"/>
      <c r="XAF6" s="78"/>
      <c r="XAG6" s="78"/>
      <c r="XAH6" s="78"/>
      <c r="XAI6" s="78"/>
      <c r="XAJ6" s="78"/>
      <c r="XAK6" s="78"/>
      <c r="XAL6" s="78"/>
      <c r="XAM6" s="78"/>
      <c r="XAN6" s="78"/>
      <c r="XAO6" s="78"/>
      <c r="XAP6" s="78"/>
      <c r="XAQ6" s="78"/>
      <c r="XAR6" s="78"/>
      <c r="XAS6" s="78"/>
      <c r="XAT6" s="78"/>
      <c r="XAU6" s="78"/>
      <c r="XAV6" s="78"/>
      <c r="XAW6" s="78"/>
      <c r="XAX6" s="78"/>
      <c r="XAY6" s="78"/>
      <c r="XAZ6" s="78"/>
      <c r="XBA6" s="78"/>
      <c r="XBB6" s="78"/>
      <c r="XBC6" s="78"/>
      <c r="XBD6" s="78"/>
      <c r="XBE6" s="78"/>
      <c r="XBF6" s="78"/>
      <c r="XBG6" s="78"/>
      <c r="XBH6" s="78"/>
      <c r="XBI6" s="78"/>
      <c r="XBJ6" s="78"/>
      <c r="XBK6" s="78"/>
      <c r="XBL6" s="78"/>
      <c r="XBM6" s="78"/>
      <c r="XBN6" s="78"/>
      <c r="XBO6" s="78"/>
      <c r="XBP6" s="78"/>
      <c r="XBQ6" s="78"/>
      <c r="XBR6" s="78"/>
      <c r="XBS6" s="78"/>
      <c r="XBT6" s="78"/>
      <c r="XBU6" s="78"/>
      <c r="XBV6" s="78"/>
      <c r="XBW6" s="78"/>
      <c r="XBX6" s="78"/>
      <c r="XBY6" s="78"/>
      <c r="XBZ6" s="78"/>
      <c r="XCA6" s="78"/>
      <c r="XCB6" s="78"/>
      <c r="XCC6" s="78"/>
      <c r="XCD6" s="78"/>
      <c r="XCE6" s="78"/>
      <c r="XCF6" s="78"/>
      <c r="XCG6" s="78"/>
      <c r="XCH6" s="78"/>
      <c r="XCI6" s="78"/>
      <c r="XCJ6" s="78"/>
      <c r="XCK6" s="78"/>
      <c r="XCL6" s="78"/>
      <c r="XCM6" s="78"/>
      <c r="XCN6" s="78"/>
      <c r="XCO6" s="78"/>
      <c r="XCP6" s="78"/>
      <c r="XCQ6" s="78"/>
      <c r="XCR6" s="78"/>
      <c r="XCS6" s="78"/>
      <c r="XCT6" s="78"/>
      <c r="XCU6" s="78"/>
      <c r="XCV6" s="78"/>
      <c r="XCW6" s="78"/>
      <c r="XCX6" s="78"/>
      <c r="XCY6" s="78"/>
      <c r="XCZ6" s="78"/>
      <c r="XDA6" s="78"/>
      <c r="XDB6" s="78"/>
      <c r="XDC6" s="78"/>
      <c r="XDD6" s="78"/>
      <c r="XDE6" s="78"/>
      <c r="XDF6" s="78"/>
      <c r="XDG6" s="78"/>
      <c r="XDH6" s="78"/>
      <c r="XDI6" s="78"/>
      <c r="XDJ6" s="78"/>
      <c r="XDK6" s="78"/>
      <c r="XDL6" s="78"/>
      <c r="XDM6" s="78"/>
      <c r="XDN6" s="78"/>
      <c r="XDO6" s="78"/>
      <c r="XDP6" s="78"/>
      <c r="XDQ6" s="78"/>
      <c r="XDR6" s="78"/>
      <c r="XDS6" s="78"/>
      <c r="XDT6" s="78"/>
      <c r="XDU6" s="78"/>
      <c r="XDV6" s="78"/>
      <c r="XDW6" s="78"/>
      <c r="XDX6" s="78"/>
      <c r="XDY6" s="78"/>
      <c r="XDZ6" s="78"/>
      <c r="XEA6" s="78"/>
      <c r="XEB6" s="78"/>
      <c r="XEC6" s="78"/>
      <c r="XED6" s="78"/>
      <c r="XEE6" s="78"/>
      <c r="XEF6" s="78"/>
      <c r="XEG6" s="78"/>
      <c r="XEH6" s="78"/>
      <c r="XEI6" s="78"/>
      <c r="XEJ6" s="78"/>
      <c r="XEK6" s="78"/>
      <c r="XEL6" s="78"/>
      <c r="XEM6" s="78"/>
      <c r="XEN6" s="78"/>
      <c r="XEO6" s="78"/>
      <c r="XEP6" s="78"/>
      <c r="XEQ6" s="78"/>
      <c r="XER6" s="78"/>
      <c r="XES6" s="78"/>
      <c r="XET6" s="78"/>
      <c r="XEU6" s="78"/>
      <c r="XEV6" s="79"/>
      <c r="XEW6" s="79"/>
      <c r="XEX6" s="79"/>
      <c r="XEY6" s="79"/>
      <c r="XEZ6" s="79"/>
      <c r="XFA6" s="79"/>
      <c r="XFB6" s="79"/>
      <c r="XFC6" s="79"/>
      <c r="XFD6" s="79"/>
    </row>
    <row r="7" ht="20" customHeight="1" spans="1:10">
      <c r="A7" s="59" t="s">
        <v>558</v>
      </c>
      <c r="B7" s="60">
        <v>90</v>
      </c>
      <c r="C7" s="60">
        <v>322</v>
      </c>
      <c r="D7" s="60">
        <f t="shared" si="1"/>
        <v>232</v>
      </c>
      <c r="E7" s="60">
        <v>322</v>
      </c>
      <c r="F7" s="57" t="s">
        <v>559</v>
      </c>
      <c r="G7" s="58">
        <v>143</v>
      </c>
      <c r="H7" s="53">
        <f t="shared" ref="H7:J7" si="2">H8</f>
        <v>235</v>
      </c>
      <c r="I7" s="53">
        <f t="shared" si="2"/>
        <v>92</v>
      </c>
      <c r="J7" s="53">
        <f t="shared" si="2"/>
        <v>235</v>
      </c>
    </row>
    <row r="8" ht="20" customHeight="1" spans="1:10">
      <c r="A8" s="65" t="s">
        <v>560</v>
      </c>
      <c r="B8" s="62">
        <v>35</v>
      </c>
      <c r="C8" s="62"/>
      <c r="D8" s="60">
        <f t="shared" si="1"/>
        <v>-35</v>
      </c>
      <c r="E8" s="58"/>
      <c r="F8" s="61" t="s">
        <v>561</v>
      </c>
      <c r="G8" s="62">
        <v>143</v>
      </c>
      <c r="H8" s="58">
        <v>235</v>
      </c>
      <c r="I8" s="58">
        <v>92</v>
      </c>
      <c r="J8" s="58">
        <v>235</v>
      </c>
    </row>
    <row r="9" ht="20" customHeight="1" spans="1:10">
      <c r="A9" s="57" t="s">
        <v>562</v>
      </c>
      <c r="B9" s="58">
        <v>186</v>
      </c>
      <c r="C9" s="58">
        <f>SUM(C10:C12)</f>
        <v>142</v>
      </c>
      <c r="D9" s="58">
        <f>SUM(D10:D12)</f>
        <v>-44</v>
      </c>
      <c r="E9" s="58">
        <f>SUM(E10:E12)</f>
        <v>142</v>
      </c>
      <c r="F9" s="66" t="s">
        <v>563</v>
      </c>
      <c r="G9" s="62">
        <v>5775</v>
      </c>
      <c r="H9" s="53">
        <v>6081</v>
      </c>
      <c r="I9" s="53">
        <v>306</v>
      </c>
      <c r="J9" s="53">
        <f t="shared" ref="J9:J16" si="3">G9+I9</f>
        <v>6081</v>
      </c>
    </row>
    <row r="10" ht="20" customHeight="1" spans="1:10">
      <c r="A10" s="59" t="s">
        <v>554</v>
      </c>
      <c r="B10" s="58"/>
      <c r="C10" s="58"/>
      <c r="D10" s="58"/>
      <c r="E10" s="58">
        <f t="shared" ref="E10:E17" si="4">B10+D10</f>
        <v>0</v>
      </c>
      <c r="F10" s="57" t="s">
        <v>564</v>
      </c>
      <c r="G10" s="58">
        <f t="shared" ref="G10:J10" si="5">SUM(G11:G16)</f>
        <v>25106</v>
      </c>
      <c r="H10" s="58">
        <f t="shared" si="5"/>
        <v>25789</v>
      </c>
      <c r="I10" s="58">
        <f t="shared" si="5"/>
        <v>683</v>
      </c>
      <c r="J10" s="58">
        <f t="shared" si="5"/>
        <v>25789</v>
      </c>
    </row>
    <row r="11" ht="20" customHeight="1" spans="1:10">
      <c r="A11" s="59" t="s">
        <v>556</v>
      </c>
      <c r="B11" s="58">
        <v>185</v>
      </c>
      <c r="C11" s="58">
        <v>181</v>
      </c>
      <c r="D11" s="58">
        <v>-4</v>
      </c>
      <c r="E11" s="58">
        <v>181</v>
      </c>
      <c r="F11" s="61" t="s">
        <v>565</v>
      </c>
      <c r="G11" s="62">
        <v>17046</v>
      </c>
      <c r="H11" s="53">
        <v>17146</v>
      </c>
      <c r="I11" s="53">
        <v>100</v>
      </c>
      <c r="J11" s="53">
        <f t="shared" si="3"/>
        <v>17146</v>
      </c>
    </row>
    <row r="12" ht="20" customHeight="1" spans="1:10">
      <c r="A12" s="59" t="s">
        <v>560</v>
      </c>
      <c r="B12" s="62">
        <v>1</v>
      </c>
      <c r="C12" s="62">
        <v>-39</v>
      </c>
      <c r="D12" s="62">
        <v>-40</v>
      </c>
      <c r="E12" s="62">
        <v>-39</v>
      </c>
      <c r="F12" s="67" t="s">
        <v>566</v>
      </c>
      <c r="G12" s="62">
        <v>3948</v>
      </c>
      <c r="H12" s="53">
        <v>4626</v>
      </c>
      <c r="I12" s="53">
        <v>678</v>
      </c>
      <c r="J12" s="53">
        <f t="shared" si="3"/>
        <v>4626</v>
      </c>
    </row>
    <row r="13" ht="20" customHeight="1" spans="1:10">
      <c r="A13" s="57" t="s">
        <v>567</v>
      </c>
      <c r="B13" s="58">
        <v>9022</v>
      </c>
      <c r="C13" s="58">
        <f>SUM(C14:C17)</f>
        <v>12332</v>
      </c>
      <c r="D13" s="58">
        <f>SUM(D14:D17)</f>
        <v>3310</v>
      </c>
      <c r="E13" s="58">
        <f>SUM(E14:E17)</f>
        <v>12332</v>
      </c>
      <c r="F13" s="61" t="s">
        <v>568</v>
      </c>
      <c r="G13" s="62">
        <v>2143</v>
      </c>
      <c r="H13" s="53">
        <v>2089</v>
      </c>
      <c r="I13" s="53">
        <v>-54</v>
      </c>
      <c r="J13" s="53">
        <f t="shared" si="3"/>
        <v>2089</v>
      </c>
    </row>
    <row r="14" ht="20" customHeight="1" spans="1:10">
      <c r="A14" s="59" t="s">
        <v>554</v>
      </c>
      <c r="B14" s="58">
        <v>5400</v>
      </c>
      <c r="C14" s="58">
        <v>5515</v>
      </c>
      <c r="D14" s="58">
        <v>115</v>
      </c>
      <c r="E14" s="58">
        <f t="shared" si="4"/>
        <v>5515</v>
      </c>
      <c r="F14" s="61" t="s">
        <v>569</v>
      </c>
      <c r="G14" s="62"/>
      <c r="H14" s="53"/>
      <c r="I14" s="53"/>
      <c r="J14" s="53">
        <f t="shared" si="3"/>
        <v>0</v>
      </c>
    </row>
    <row r="15" ht="20" customHeight="1" spans="1:10">
      <c r="A15" s="59" t="s">
        <v>556</v>
      </c>
      <c r="B15" s="58">
        <v>1300</v>
      </c>
      <c r="C15" s="58">
        <v>1213</v>
      </c>
      <c r="D15" s="58">
        <v>-87</v>
      </c>
      <c r="E15" s="58">
        <f t="shared" si="4"/>
        <v>1213</v>
      </c>
      <c r="F15" s="61" t="s">
        <v>570</v>
      </c>
      <c r="G15" s="62">
        <v>1969</v>
      </c>
      <c r="H15" s="53">
        <v>1928</v>
      </c>
      <c r="I15" s="53">
        <v>-41</v>
      </c>
      <c r="J15" s="53">
        <f t="shared" si="3"/>
        <v>1928</v>
      </c>
    </row>
    <row r="16" ht="20" customHeight="1" spans="1:10">
      <c r="A16" s="59" t="s">
        <v>558</v>
      </c>
      <c r="B16" s="58"/>
      <c r="C16" s="58"/>
      <c r="D16" s="58"/>
      <c r="E16" s="58">
        <f t="shared" si="4"/>
        <v>0</v>
      </c>
      <c r="F16" s="68" t="s">
        <v>571</v>
      </c>
      <c r="G16" s="53"/>
      <c r="H16" s="53"/>
      <c r="I16" s="53"/>
      <c r="J16" s="53">
        <f t="shared" si="3"/>
        <v>0</v>
      </c>
    </row>
    <row r="17" ht="20" customHeight="1" spans="1:10">
      <c r="A17" s="59" t="s">
        <v>560</v>
      </c>
      <c r="B17" s="58">
        <v>2322</v>
      </c>
      <c r="C17" s="58">
        <v>5604</v>
      </c>
      <c r="D17" s="58">
        <v>3282</v>
      </c>
      <c r="E17" s="58">
        <f t="shared" si="4"/>
        <v>5604</v>
      </c>
      <c r="F17" s="57" t="s">
        <v>572</v>
      </c>
      <c r="G17" s="58">
        <f t="shared" ref="G17:J17" si="6">SUM(G18:G21)</f>
        <v>8898</v>
      </c>
      <c r="H17" s="58">
        <f t="shared" si="6"/>
        <v>8872</v>
      </c>
      <c r="I17" s="58">
        <f t="shared" si="6"/>
        <v>-26</v>
      </c>
      <c r="J17" s="58">
        <f t="shared" si="6"/>
        <v>8872</v>
      </c>
    </row>
    <row r="18" ht="20" customHeight="1" spans="1:10">
      <c r="A18" s="57" t="s">
        <v>573</v>
      </c>
      <c r="B18" s="58">
        <v>25911</v>
      </c>
      <c r="C18" s="58">
        <f>SUM(C19:C23)</f>
        <v>26595</v>
      </c>
      <c r="D18" s="58">
        <f>SUM(D19:D23)</f>
        <v>684</v>
      </c>
      <c r="E18" s="58">
        <f>SUM(E19:E23)</f>
        <v>26595</v>
      </c>
      <c r="F18" s="61" t="s">
        <v>574</v>
      </c>
      <c r="G18" s="62">
        <v>8254</v>
      </c>
      <c r="H18" s="56">
        <v>8197</v>
      </c>
      <c r="I18" s="53">
        <f t="shared" ref="I18:I21" si="7">J18-G18</f>
        <v>-57</v>
      </c>
      <c r="J18" s="56">
        <v>8197</v>
      </c>
    </row>
    <row r="19" ht="20" customHeight="1" spans="1:10">
      <c r="A19" s="59" t="s">
        <v>554</v>
      </c>
      <c r="B19" s="62">
        <v>1499</v>
      </c>
      <c r="C19" s="62">
        <v>1548</v>
      </c>
      <c r="D19" s="62">
        <v>49</v>
      </c>
      <c r="E19" s="58">
        <f t="shared" ref="E19:E23" si="8">B19+D19</f>
        <v>1548</v>
      </c>
      <c r="F19" s="61" t="s">
        <v>575</v>
      </c>
      <c r="G19" s="62">
        <v>471</v>
      </c>
      <c r="H19" s="56">
        <v>476</v>
      </c>
      <c r="I19" s="53">
        <f t="shared" si="7"/>
        <v>5</v>
      </c>
      <c r="J19" s="56">
        <v>476</v>
      </c>
    </row>
    <row r="20" ht="20" customHeight="1" spans="1:10">
      <c r="A20" s="59" t="s">
        <v>556</v>
      </c>
      <c r="B20" s="62">
        <v>8481</v>
      </c>
      <c r="C20" s="62">
        <v>8311</v>
      </c>
      <c r="D20" s="62">
        <v>-170</v>
      </c>
      <c r="E20" s="58">
        <f t="shared" si="8"/>
        <v>8311</v>
      </c>
      <c r="F20" s="61" t="s">
        <v>576</v>
      </c>
      <c r="G20" s="62">
        <v>164</v>
      </c>
      <c r="H20" s="56">
        <v>184</v>
      </c>
      <c r="I20" s="53">
        <f t="shared" si="7"/>
        <v>20</v>
      </c>
      <c r="J20" s="56">
        <v>184</v>
      </c>
    </row>
    <row r="21" ht="20" customHeight="1" spans="1:10">
      <c r="A21" s="61" t="s">
        <v>558</v>
      </c>
      <c r="B21" s="69">
        <v>15158</v>
      </c>
      <c r="C21" s="69">
        <v>15963</v>
      </c>
      <c r="D21" s="69">
        <v>805</v>
      </c>
      <c r="E21" s="58">
        <f t="shared" si="8"/>
        <v>15963</v>
      </c>
      <c r="F21" s="67" t="s">
        <v>577</v>
      </c>
      <c r="G21" s="70">
        <v>9</v>
      </c>
      <c r="H21" s="56">
        <v>15</v>
      </c>
      <c r="I21" s="53">
        <f t="shared" si="7"/>
        <v>6</v>
      </c>
      <c r="J21" s="56">
        <v>15</v>
      </c>
    </row>
    <row r="22" ht="20" customHeight="1" spans="1:10">
      <c r="A22" s="59" t="s">
        <v>560</v>
      </c>
      <c r="B22" s="69">
        <v>773</v>
      </c>
      <c r="C22" s="69">
        <v>773</v>
      </c>
      <c r="D22" s="69"/>
      <c r="E22" s="58">
        <f t="shared" si="8"/>
        <v>773</v>
      </c>
      <c r="F22" s="71" t="s">
        <v>578</v>
      </c>
      <c r="G22" s="70">
        <v>21053</v>
      </c>
      <c r="H22" s="53">
        <f t="shared" ref="H22:J22" si="9">H23</f>
        <v>21519</v>
      </c>
      <c r="I22" s="53">
        <f t="shared" si="9"/>
        <v>466</v>
      </c>
      <c r="J22" s="53">
        <f t="shared" si="9"/>
        <v>21519</v>
      </c>
    </row>
    <row r="23" ht="20" customHeight="1" spans="1:10">
      <c r="A23" s="59" t="s">
        <v>579</v>
      </c>
      <c r="B23" s="69"/>
      <c r="C23" s="69"/>
      <c r="D23" s="69"/>
      <c r="E23" s="58">
        <f t="shared" si="8"/>
        <v>0</v>
      </c>
      <c r="F23" s="67" t="s">
        <v>574</v>
      </c>
      <c r="G23" s="70">
        <v>21053</v>
      </c>
      <c r="H23" s="53">
        <v>21519</v>
      </c>
      <c r="I23" s="53">
        <f>J23-G23</f>
        <v>466</v>
      </c>
      <c r="J23" s="53">
        <v>21519</v>
      </c>
    </row>
    <row r="24" ht="20" customHeight="1" spans="1:10">
      <c r="A24" s="57" t="s">
        <v>580</v>
      </c>
      <c r="B24" s="58">
        <v>37660</v>
      </c>
      <c r="C24" s="72">
        <f>SUM(C25:C28)</f>
        <v>38280</v>
      </c>
      <c r="D24" s="72">
        <f>SUM(D25:D28)</f>
        <v>620</v>
      </c>
      <c r="E24" s="58">
        <f>SUM(E25:E28)</f>
        <v>38280</v>
      </c>
      <c r="F24" s="65"/>
      <c r="G24" s="65"/>
      <c r="H24" s="65"/>
      <c r="I24" s="65"/>
      <c r="J24" s="65"/>
    </row>
    <row r="25" ht="20" customHeight="1" spans="1:10">
      <c r="A25" s="59" t="s">
        <v>554</v>
      </c>
      <c r="B25" s="73">
        <v>1477</v>
      </c>
      <c r="C25" s="73">
        <v>1257</v>
      </c>
      <c r="D25" s="73">
        <f t="shared" ref="D25:D28" si="10">E25-B25</f>
        <v>-220</v>
      </c>
      <c r="E25" s="60">
        <v>1257</v>
      </c>
      <c r="F25" s="65"/>
      <c r="G25" s="65"/>
      <c r="H25" s="65"/>
      <c r="I25" s="65"/>
      <c r="J25" s="65"/>
    </row>
    <row r="26" ht="20" customHeight="1" spans="1:10">
      <c r="A26" s="59" t="s">
        <v>556</v>
      </c>
      <c r="B26" s="69">
        <v>4316</v>
      </c>
      <c r="C26" s="69">
        <v>4547</v>
      </c>
      <c r="D26" s="73">
        <f t="shared" si="10"/>
        <v>231</v>
      </c>
      <c r="E26" s="62">
        <v>4547</v>
      </c>
      <c r="F26" s="67"/>
      <c r="G26" s="70"/>
      <c r="H26" s="53"/>
      <c r="I26" s="53"/>
      <c r="J26" s="53">
        <f t="shared" ref="J26:J37" si="11">G26+I26</f>
        <v>0</v>
      </c>
    </row>
    <row r="27" ht="20" customHeight="1" spans="1:10">
      <c r="A27" s="61" t="s">
        <v>558</v>
      </c>
      <c r="B27" s="69">
        <v>7671</v>
      </c>
      <c r="C27" s="69">
        <v>7612</v>
      </c>
      <c r="D27" s="73">
        <f t="shared" si="10"/>
        <v>-59</v>
      </c>
      <c r="E27" s="62">
        <v>7612</v>
      </c>
      <c r="F27" s="67"/>
      <c r="G27" s="70"/>
      <c r="H27" s="53"/>
      <c r="I27" s="53"/>
      <c r="J27" s="53">
        <f t="shared" si="11"/>
        <v>0</v>
      </c>
    </row>
    <row r="28" ht="20" customHeight="1" spans="1:10">
      <c r="A28" s="59" t="s">
        <v>560</v>
      </c>
      <c r="B28" s="69">
        <v>24196</v>
      </c>
      <c r="C28" s="69">
        <v>24864</v>
      </c>
      <c r="D28" s="73">
        <f t="shared" si="10"/>
        <v>668</v>
      </c>
      <c r="E28" s="62">
        <v>24864</v>
      </c>
      <c r="F28" s="67"/>
      <c r="G28" s="70"/>
      <c r="H28" s="53"/>
      <c r="I28" s="53"/>
      <c r="J28" s="53">
        <f t="shared" si="11"/>
        <v>0</v>
      </c>
    </row>
    <row r="29" ht="20" customHeight="1" spans="1:10">
      <c r="A29" s="57" t="s">
        <v>581</v>
      </c>
      <c r="B29" s="69">
        <v>21053</v>
      </c>
      <c r="C29" s="69">
        <f>SUM(C30:C33)</f>
        <v>22406</v>
      </c>
      <c r="D29" s="69">
        <f>SUM(D30:D33)</f>
        <v>1353</v>
      </c>
      <c r="E29" s="62">
        <f>SUM(E30:E33)</f>
        <v>22406</v>
      </c>
      <c r="F29" s="67"/>
      <c r="G29" s="70"/>
      <c r="H29" s="53"/>
      <c r="I29" s="53"/>
      <c r="J29" s="53">
        <f t="shared" si="11"/>
        <v>0</v>
      </c>
    </row>
    <row r="30" ht="20" customHeight="1" spans="1:10">
      <c r="A30" s="59" t="s">
        <v>554</v>
      </c>
      <c r="B30" s="62">
        <v>7175</v>
      </c>
      <c r="C30" s="62">
        <v>7158</v>
      </c>
      <c r="D30" s="62">
        <f t="shared" ref="D30:D33" si="12">E30-B30</f>
        <v>-17</v>
      </c>
      <c r="E30" s="62">
        <v>7158</v>
      </c>
      <c r="F30" s="59"/>
      <c r="G30" s="62"/>
      <c r="H30" s="53"/>
      <c r="I30" s="53"/>
      <c r="J30" s="53">
        <f t="shared" si="11"/>
        <v>0</v>
      </c>
    </row>
    <row r="31" ht="20" customHeight="1" spans="1:10">
      <c r="A31" s="59" t="s">
        <v>556</v>
      </c>
      <c r="B31" s="62">
        <v>3695</v>
      </c>
      <c r="C31" s="62">
        <v>4035</v>
      </c>
      <c r="D31" s="62">
        <f t="shared" si="12"/>
        <v>340</v>
      </c>
      <c r="E31" s="62">
        <v>4035</v>
      </c>
      <c r="F31" s="59"/>
      <c r="G31" s="62"/>
      <c r="H31" s="53"/>
      <c r="I31" s="53"/>
      <c r="J31" s="53">
        <f t="shared" si="11"/>
        <v>0</v>
      </c>
    </row>
    <row r="32" ht="20" customHeight="1" spans="1:10">
      <c r="A32" s="59" t="s">
        <v>582</v>
      </c>
      <c r="B32" s="62">
        <v>9430</v>
      </c>
      <c r="C32" s="62">
        <v>10280</v>
      </c>
      <c r="D32" s="62">
        <f t="shared" si="12"/>
        <v>850</v>
      </c>
      <c r="E32" s="62">
        <v>10280</v>
      </c>
      <c r="F32" s="59"/>
      <c r="G32" s="62"/>
      <c r="H32" s="53"/>
      <c r="I32" s="53"/>
      <c r="J32" s="53">
        <f t="shared" si="11"/>
        <v>0</v>
      </c>
    </row>
    <row r="33" ht="20" customHeight="1" spans="1:10">
      <c r="A33" s="59" t="s">
        <v>560</v>
      </c>
      <c r="B33" s="62">
        <v>753</v>
      </c>
      <c r="C33" s="62">
        <v>933</v>
      </c>
      <c r="D33" s="62">
        <f t="shared" si="12"/>
        <v>180</v>
      </c>
      <c r="E33" s="62">
        <v>933</v>
      </c>
      <c r="F33" s="59"/>
      <c r="G33" s="62"/>
      <c r="H33" s="53"/>
      <c r="I33" s="53"/>
      <c r="J33" s="53">
        <f t="shared" si="11"/>
        <v>0</v>
      </c>
    </row>
    <row r="34" ht="20" customHeight="1" spans="1:10">
      <c r="A34" s="53" t="s">
        <v>155</v>
      </c>
      <c r="B34" s="62">
        <f>B4+B9+B13+B18+B24+B29</f>
        <v>94381</v>
      </c>
      <c r="C34" s="62">
        <f>C4+C9+C13+C18+C24+C29</f>
        <v>100509</v>
      </c>
      <c r="D34" s="62">
        <f>D4+D9+D13+D18+D24+D29</f>
        <v>6128</v>
      </c>
      <c r="E34" s="62">
        <f>E4+E9+E13+E18+E24+E29</f>
        <v>100509</v>
      </c>
      <c r="F34" s="59"/>
      <c r="G34" s="62"/>
      <c r="H34" s="53"/>
      <c r="I34" s="53"/>
      <c r="J34" s="53">
        <f t="shared" si="11"/>
        <v>0</v>
      </c>
    </row>
    <row r="35" ht="20" customHeight="1" spans="1:10">
      <c r="A35" s="65"/>
      <c r="B35" s="74"/>
      <c r="C35" s="74"/>
      <c r="D35" s="74"/>
      <c r="E35" s="74"/>
      <c r="F35" s="59"/>
      <c r="G35" s="62"/>
      <c r="H35" s="53"/>
      <c r="I35" s="53"/>
      <c r="J35" s="53">
        <f t="shared" si="11"/>
        <v>0</v>
      </c>
    </row>
    <row r="36" ht="20" customHeight="1" spans="1:10">
      <c r="A36" s="65"/>
      <c r="B36" s="74"/>
      <c r="C36" s="74"/>
      <c r="D36" s="74"/>
      <c r="E36" s="74"/>
      <c r="F36" s="59"/>
      <c r="G36" s="62"/>
      <c r="H36" s="53"/>
      <c r="I36" s="53"/>
      <c r="J36" s="53">
        <f t="shared" si="11"/>
        <v>0</v>
      </c>
    </row>
    <row r="37" ht="20" customHeight="1" spans="1:10">
      <c r="A37" s="65"/>
      <c r="B37" s="74"/>
      <c r="C37" s="74"/>
      <c r="D37" s="74"/>
      <c r="E37" s="74"/>
      <c r="F37" s="59"/>
      <c r="G37" s="62"/>
      <c r="H37" s="53"/>
      <c r="I37" s="53"/>
      <c r="J37" s="53">
        <f t="shared" si="11"/>
        <v>0</v>
      </c>
    </row>
    <row r="38" ht="20" customHeight="1" spans="1:10">
      <c r="A38" s="65"/>
      <c r="B38" s="74"/>
      <c r="C38" s="74"/>
      <c r="D38" s="74"/>
      <c r="E38" s="74"/>
      <c r="F38" s="53" t="s">
        <v>156</v>
      </c>
      <c r="G38" s="62">
        <f t="shared" ref="G38:J38" si="13">G4+G7+G9+G10+G17+G22</f>
        <v>61519</v>
      </c>
      <c r="H38" s="62">
        <f t="shared" si="13"/>
        <v>63250</v>
      </c>
      <c r="I38" s="62">
        <f t="shared" si="13"/>
        <v>1731</v>
      </c>
      <c r="J38" s="62">
        <f t="shared" si="13"/>
        <v>63250</v>
      </c>
    </row>
    <row r="39" ht="20" customHeight="1" spans="1:10">
      <c r="A39" s="59"/>
      <c r="B39" s="58"/>
      <c r="C39" s="58"/>
      <c r="D39" s="58"/>
      <c r="E39" s="58"/>
      <c r="F39" s="75" t="s">
        <v>583</v>
      </c>
      <c r="G39" s="62">
        <f t="shared" ref="G39:J39" si="14">SUM(G40:G45)</f>
        <v>32862</v>
      </c>
      <c r="H39" s="62">
        <f t="shared" si="14"/>
        <v>37259</v>
      </c>
      <c r="I39" s="62">
        <f t="shared" si="14"/>
        <v>4397</v>
      </c>
      <c r="J39" s="62">
        <f t="shared" si="14"/>
        <v>37259</v>
      </c>
    </row>
    <row r="40" ht="20" customHeight="1" spans="1:10">
      <c r="A40" s="59"/>
      <c r="B40" s="58"/>
      <c r="C40" s="58"/>
      <c r="D40" s="58"/>
      <c r="E40" s="58"/>
      <c r="F40" s="59" t="s">
        <v>584</v>
      </c>
      <c r="G40" s="58">
        <f>B4-G4</f>
        <v>5</v>
      </c>
      <c r="H40" s="58">
        <f>C4-H4</f>
        <v>0</v>
      </c>
      <c r="I40" s="58">
        <f>D4-I4</f>
        <v>-5</v>
      </c>
      <c r="J40" s="58">
        <f>E4-J4</f>
        <v>0</v>
      </c>
    </row>
    <row r="41" ht="20" customHeight="1" spans="1:10">
      <c r="A41" s="61"/>
      <c r="B41" s="62"/>
      <c r="C41" s="62"/>
      <c r="D41" s="62"/>
      <c r="E41" s="62"/>
      <c r="F41" s="59" t="s">
        <v>585</v>
      </c>
      <c r="G41" s="58">
        <f>B9-G7</f>
        <v>43</v>
      </c>
      <c r="H41" s="58">
        <f>C9-H7</f>
        <v>-93</v>
      </c>
      <c r="I41" s="58">
        <f>D9-I7</f>
        <v>-136</v>
      </c>
      <c r="J41" s="58">
        <f>E9-J7</f>
        <v>-93</v>
      </c>
    </row>
    <row r="42" ht="20" customHeight="1" spans="1:10">
      <c r="A42" s="59"/>
      <c r="B42" s="62"/>
      <c r="C42" s="62"/>
      <c r="D42" s="62"/>
      <c r="E42" s="62"/>
      <c r="F42" s="59" t="s">
        <v>586</v>
      </c>
      <c r="G42" s="58">
        <f>B13-G9</f>
        <v>3247</v>
      </c>
      <c r="H42" s="58">
        <f>C13-H9</f>
        <v>6251</v>
      </c>
      <c r="I42" s="58">
        <f>D13-I9</f>
        <v>3004</v>
      </c>
      <c r="J42" s="58">
        <f>E13-J9</f>
        <v>6251</v>
      </c>
    </row>
    <row r="43" ht="20" customHeight="1" spans="1:10">
      <c r="A43" s="59"/>
      <c r="B43" s="62"/>
      <c r="C43" s="62"/>
      <c r="D43" s="62"/>
      <c r="E43" s="62"/>
      <c r="F43" s="61" t="s">
        <v>587</v>
      </c>
      <c r="G43" s="58">
        <f>B18-G10</f>
        <v>805</v>
      </c>
      <c r="H43" s="58">
        <f>C18-H10</f>
        <v>806</v>
      </c>
      <c r="I43" s="58">
        <f>D18-I10</f>
        <v>1</v>
      </c>
      <c r="J43" s="58">
        <f>E18-J10</f>
        <v>806</v>
      </c>
    </row>
    <row r="44" ht="20" customHeight="1" spans="1:10">
      <c r="A44" s="59"/>
      <c r="B44" s="69"/>
      <c r="C44" s="69"/>
      <c r="D44" s="69"/>
      <c r="E44" s="62"/>
      <c r="F44" s="61" t="s">
        <v>588</v>
      </c>
      <c r="G44" s="62">
        <f>B24-G17</f>
        <v>28762</v>
      </c>
      <c r="H44" s="62">
        <f>C24-H17</f>
        <v>29408</v>
      </c>
      <c r="I44" s="62">
        <f>D24-I17</f>
        <v>646</v>
      </c>
      <c r="J44" s="62">
        <f>E24-J17</f>
        <v>29408</v>
      </c>
    </row>
    <row r="45" ht="20" customHeight="1" spans="1:10">
      <c r="A45" s="59"/>
      <c r="B45" s="69"/>
      <c r="C45" s="69"/>
      <c r="D45" s="69"/>
      <c r="E45" s="62"/>
      <c r="F45" s="61" t="s">
        <v>589</v>
      </c>
      <c r="G45" s="62">
        <f>B29-G22</f>
        <v>0</v>
      </c>
      <c r="H45" s="62">
        <f>C29-H22</f>
        <v>887</v>
      </c>
      <c r="I45" s="62">
        <f>D29-I22</f>
        <v>887</v>
      </c>
      <c r="J45" s="62">
        <f>E29-J22</f>
        <v>887</v>
      </c>
    </row>
    <row r="46" ht="20" customHeight="1" spans="1:10">
      <c r="A46" s="53" t="s">
        <v>521</v>
      </c>
      <c r="B46" s="62">
        <f>B34</f>
        <v>94381</v>
      </c>
      <c r="C46" s="62">
        <f>C34</f>
        <v>100509</v>
      </c>
      <c r="D46" s="62">
        <f>D34</f>
        <v>6128</v>
      </c>
      <c r="E46" s="62">
        <f>E34</f>
        <v>100509</v>
      </c>
      <c r="F46" s="53" t="s">
        <v>522</v>
      </c>
      <c r="G46" s="62">
        <f>B46</f>
        <v>94381</v>
      </c>
      <c r="H46" s="62">
        <f>C46</f>
        <v>100509</v>
      </c>
      <c r="I46" s="62">
        <f>D46</f>
        <v>6128</v>
      </c>
      <c r="J46" s="62">
        <f>E46</f>
        <v>100509</v>
      </c>
    </row>
    <row r="47" ht="20.1" customHeight="1"/>
    <row r="48" ht="20.1" customHeight="1" spans="21:26">
      <c r="U48" s="65"/>
      <c r="V48" s="77"/>
      <c r="W48" s="77"/>
      <c r="X48" s="77"/>
      <c r="Y48" s="77"/>
      <c r="Z48" s="77"/>
    </row>
    <row r="49" ht="20.1" customHeight="1" spans="21:26">
      <c r="U49" s="65"/>
      <c r="V49" s="77"/>
      <c r="W49" s="77"/>
      <c r="X49" s="77"/>
      <c r="Y49" s="77"/>
      <c r="Z49" s="77"/>
    </row>
    <row r="50" ht="20.1" customHeight="1" spans="21:26">
      <c r="U50" s="65"/>
      <c r="V50" s="77"/>
      <c r="W50" s="77"/>
      <c r="X50" s="77"/>
      <c r="Y50" s="77"/>
      <c r="Z50" s="77"/>
    </row>
  </sheetData>
  <mergeCells count="2">
    <mergeCell ref="A1:J1"/>
    <mergeCell ref="H2:J2"/>
  </mergeCells>
  <printOptions horizontalCentered="1"/>
  <pageMargins left="0.388888888888889" right="0.388888888888889" top="0.786805555555556" bottom="0.393055555555556" header="0.118055555555556" footer="0.30625"/>
  <pageSetup paperSize="9" scale="80" orientation="landscape" horizontalDpi="600" verticalDpi="600"/>
  <headerFooter alignWithMargins="0">
    <oddFooter>&amp;C第 &amp;P 页</oddFooter>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autoPageBreaks="0"/>
  </sheetPr>
  <dimension ref="A1:Y63"/>
  <sheetViews>
    <sheetView showZeros="0" workbookViewId="0">
      <selection activeCell="U22" sqref="U22"/>
    </sheetView>
  </sheetViews>
  <sheetFormatPr defaultColWidth="9" defaultRowHeight="13.5"/>
  <cols>
    <col min="1" max="1" width="40.625" customWidth="1"/>
    <col min="2" max="4" width="8.125" hidden="1" customWidth="1"/>
    <col min="5" max="5" width="8.125" style="26" hidden="1" customWidth="1"/>
    <col min="6" max="9" width="8.125" customWidth="1"/>
    <col min="10" max="10" width="40.625" customWidth="1"/>
    <col min="11" max="13" width="8.125" hidden="1" customWidth="1"/>
    <col min="14" max="14" width="8.125" style="26" hidden="1" customWidth="1"/>
    <col min="15" max="15" width="8.125" customWidth="1"/>
  </cols>
  <sheetData>
    <row r="1" ht="31" customHeight="1" spans="1:18">
      <c r="A1" s="27" t="s">
        <v>590</v>
      </c>
      <c r="B1" s="27"/>
      <c r="C1" s="27"/>
      <c r="D1" s="27"/>
      <c r="E1" s="27"/>
      <c r="F1" s="27"/>
      <c r="G1" s="27"/>
      <c r="H1" s="27"/>
      <c r="I1" s="27"/>
      <c r="J1" s="27"/>
      <c r="K1" s="27"/>
      <c r="L1" s="27"/>
      <c r="M1" s="27"/>
      <c r="N1" s="27"/>
      <c r="O1" s="27"/>
      <c r="P1" s="27"/>
      <c r="Q1" s="27"/>
      <c r="R1" s="27"/>
    </row>
    <row r="2" ht="20" customHeight="1" spans="1:18">
      <c r="A2" t="s">
        <v>591</v>
      </c>
      <c r="K2" s="36"/>
      <c r="L2" s="36"/>
      <c r="M2" s="36"/>
      <c r="N2" s="37"/>
      <c r="O2" s="38"/>
      <c r="P2" s="38" t="s">
        <v>25</v>
      </c>
      <c r="Q2" s="38"/>
      <c r="R2" s="38"/>
    </row>
    <row r="3" ht="51" customHeight="1" spans="1:18">
      <c r="A3" s="28" t="s">
        <v>592</v>
      </c>
      <c r="B3" s="29" t="s">
        <v>367</v>
      </c>
      <c r="C3" s="30" t="s">
        <v>28</v>
      </c>
      <c r="D3" s="30" t="s">
        <v>363</v>
      </c>
      <c r="E3" s="31" t="s">
        <v>484</v>
      </c>
      <c r="F3" s="30" t="s">
        <v>365</v>
      </c>
      <c r="G3" s="30" t="s">
        <v>32</v>
      </c>
      <c r="H3" s="30" t="s">
        <v>33</v>
      </c>
      <c r="I3" s="30" t="s">
        <v>34</v>
      </c>
      <c r="J3" s="29" t="s">
        <v>592</v>
      </c>
      <c r="K3" s="29" t="s">
        <v>367</v>
      </c>
      <c r="L3" s="29" t="s">
        <v>28</v>
      </c>
      <c r="M3" s="29" t="s">
        <v>363</v>
      </c>
      <c r="N3" s="39" t="s">
        <v>484</v>
      </c>
      <c r="O3" s="29" t="s">
        <v>365</v>
      </c>
      <c r="P3" s="29" t="s">
        <v>32</v>
      </c>
      <c r="Q3" s="29" t="s">
        <v>33</v>
      </c>
      <c r="R3" s="29" t="s">
        <v>593</v>
      </c>
    </row>
    <row r="4" ht="20" customHeight="1" spans="1:18">
      <c r="A4" s="32" t="s">
        <v>594</v>
      </c>
      <c r="B4" s="28">
        <f>B6</f>
        <v>150</v>
      </c>
      <c r="C4" s="28">
        <f>C6</f>
        <v>208</v>
      </c>
      <c r="D4" s="33">
        <f>SUM(D5:D6)</f>
        <v>208</v>
      </c>
      <c r="E4" s="34">
        <f>D4/C4</f>
        <v>1</v>
      </c>
      <c r="F4" s="33">
        <f>SUM(F5:F6)</f>
        <v>150</v>
      </c>
      <c r="G4" s="33">
        <f>SUM(G5:G6)</f>
        <v>0</v>
      </c>
      <c r="H4" s="33">
        <f>SUM(H5:H6)</f>
        <v>68</v>
      </c>
      <c r="I4" s="33">
        <f>F4+H4</f>
        <v>218</v>
      </c>
      <c r="J4" s="32" t="s">
        <v>595</v>
      </c>
      <c r="K4" s="28">
        <f>K13</f>
        <v>150</v>
      </c>
      <c r="L4" s="28"/>
      <c r="M4" s="28" t="e">
        <f>M7+#REF!+M13</f>
        <v>#REF!</v>
      </c>
      <c r="N4" s="40"/>
      <c r="O4" s="29"/>
      <c r="P4" s="29"/>
      <c r="Q4" s="29">
        <f>Q5</f>
        <v>6</v>
      </c>
      <c r="R4" s="29">
        <f>O4+Q4</f>
        <v>6</v>
      </c>
    </row>
    <row r="5" ht="20" customHeight="1" spans="1:18">
      <c r="A5" s="35" t="s">
        <v>596</v>
      </c>
      <c r="B5" s="28"/>
      <c r="C5" s="33"/>
      <c r="D5" s="33"/>
      <c r="E5" s="34"/>
      <c r="F5" s="33"/>
      <c r="G5" s="33"/>
      <c r="H5" s="33"/>
      <c r="I5" s="33">
        <f>F5+H5</f>
        <v>0</v>
      </c>
      <c r="J5" s="35" t="s">
        <v>597</v>
      </c>
      <c r="K5" s="35"/>
      <c r="L5" s="35"/>
      <c r="M5" s="35"/>
      <c r="N5" s="41"/>
      <c r="O5" s="29"/>
      <c r="P5" s="29"/>
      <c r="Q5" s="29">
        <f>Q6</f>
        <v>6</v>
      </c>
      <c r="R5" s="29">
        <f t="shared" ref="R5:R16" si="0">O5+Q5</f>
        <v>6</v>
      </c>
    </row>
    <row r="6" ht="20" customHeight="1" spans="1:18">
      <c r="A6" s="35" t="s">
        <v>598</v>
      </c>
      <c r="B6" s="28">
        <v>150</v>
      </c>
      <c r="C6" s="33">
        <v>208</v>
      </c>
      <c r="D6" s="33">
        <v>208</v>
      </c>
      <c r="E6" s="34">
        <f>D6/C6</f>
        <v>1</v>
      </c>
      <c r="F6" s="33">
        <v>150</v>
      </c>
      <c r="G6" s="33"/>
      <c r="H6" s="33">
        <v>68</v>
      </c>
      <c r="I6" s="33">
        <f>F6+H6</f>
        <v>218</v>
      </c>
      <c r="J6" s="35" t="s">
        <v>599</v>
      </c>
      <c r="K6" s="35"/>
      <c r="L6" s="35"/>
      <c r="M6" s="35"/>
      <c r="N6" s="41"/>
      <c r="O6" s="29"/>
      <c r="P6" s="29"/>
      <c r="Q6" s="29">
        <v>6</v>
      </c>
      <c r="R6" s="29">
        <f t="shared" si="0"/>
        <v>6</v>
      </c>
    </row>
    <row r="7" ht="20" customHeight="1" spans="1:18">
      <c r="A7" s="35" t="s">
        <v>600</v>
      </c>
      <c r="B7" s="28"/>
      <c r="C7" s="33"/>
      <c r="D7" s="33"/>
      <c r="E7" s="34"/>
      <c r="F7" s="33"/>
      <c r="G7" s="33"/>
      <c r="H7" s="33"/>
      <c r="I7" s="33">
        <f t="shared" ref="I5:I20" si="1">F7+H7</f>
        <v>0</v>
      </c>
      <c r="J7" s="35" t="s">
        <v>601</v>
      </c>
      <c r="K7" s="28">
        <v>0</v>
      </c>
      <c r="L7" s="28"/>
      <c r="M7" s="28">
        <f>SUM(M8:M12)</f>
        <v>0</v>
      </c>
      <c r="N7" s="40"/>
      <c r="O7" s="29"/>
      <c r="P7" s="29"/>
      <c r="Q7" s="29"/>
      <c r="R7" s="29">
        <f t="shared" si="0"/>
        <v>0</v>
      </c>
    </row>
    <row r="8" ht="20" customHeight="1" spans="1:18">
      <c r="A8" s="35"/>
      <c r="B8" s="28"/>
      <c r="C8" s="33"/>
      <c r="D8" s="33"/>
      <c r="E8" s="34"/>
      <c r="F8" s="33"/>
      <c r="G8" s="33"/>
      <c r="H8" s="33"/>
      <c r="I8" s="33">
        <f t="shared" si="1"/>
        <v>0</v>
      </c>
      <c r="J8" s="35" t="s">
        <v>602</v>
      </c>
      <c r="K8" s="28"/>
      <c r="L8" s="28"/>
      <c r="M8" s="28"/>
      <c r="N8" s="40"/>
      <c r="O8" s="29"/>
      <c r="P8" s="29"/>
      <c r="Q8" s="29"/>
      <c r="R8" s="29">
        <f t="shared" si="0"/>
        <v>0</v>
      </c>
    </row>
    <row r="9" ht="20" customHeight="1" spans="1:18">
      <c r="A9" s="35"/>
      <c r="B9" s="28"/>
      <c r="C9" s="33"/>
      <c r="D9" s="33"/>
      <c r="E9" s="34"/>
      <c r="F9" s="33"/>
      <c r="G9" s="33"/>
      <c r="H9" s="33"/>
      <c r="I9" s="33">
        <f t="shared" si="1"/>
        <v>0</v>
      </c>
      <c r="J9" s="35" t="s">
        <v>603</v>
      </c>
      <c r="K9" s="28"/>
      <c r="L9" s="28"/>
      <c r="M9" s="28"/>
      <c r="N9" s="40"/>
      <c r="O9" s="29"/>
      <c r="P9" s="29"/>
      <c r="Q9" s="29"/>
      <c r="R9" s="29">
        <f t="shared" si="0"/>
        <v>0</v>
      </c>
    </row>
    <row r="10" ht="20" customHeight="1" spans="1:18">
      <c r="A10" s="35"/>
      <c r="B10" s="28"/>
      <c r="C10" s="28"/>
      <c r="D10" s="28"/>
      <c r="E10" s="34"/>
      <c r="F10" s="28"/>
      <c r="G10" s="28"/>
      <c r="H10" s="28"/>
      <c r="I10" s="33">
        <f t="shared" si="1"/>
        <v>0</v>
      </c>
      <c r="J10" s="35" t="s">
        <v>604</v>
      </c>
      <c r="K10" s="28"/>
      <c r="L10" s="28"/>
      <c r="M10" s="28"/>
      <c r="N10" s="40"/>
      <c r="O10" s="29"/>
      <c r="P10" s="29"/>
      <c r="Q10" s="29"/>
      <c r="R10" s="29">
        <f t="shared" si="0"/>
        <v>0</v>
      </c>
    </row>
    <row r="11" ht="20" customHeight="1" spans="1:18">
      <c r="A11" s="35"/>
      <c r="B11" s="28"/>
      <c r="C11" s="28"/>
      <c r="D11" s="28"/>
      <c r="E11" s="34"/>
      <c r="F11" s="28"/>
      <c r="G11" s="28"/>
      <c r="H11" s="28"/>
      <c r="I11" s="33">
        <f t="shared" si="1"/>
        <v>0</v>
      </c>
      <c r="J11" s="35" t="s">
        <v>605</v>
      </c>
      <c r="K11" s="28"/>
      <c r="L11" s="28"/>
      <c r="M11" s="28"/>
      <c r="N11" s="40"/>
      <c r="O11" s="29"/>
      <c r="P11" s="29"/>
      <c r="Q11" s="29"/>
      <c r="R11" s="29">
        <f t="shared" si="0"/>
        <v>0</v>
      </c>
    </row>
    <row r="12" ht="20" customHeight="1" spans="1:18">
      <c r="A12" s="35"/>
      <c r="B12" s="28"/>
      <c r="C12" s="28"/>
      <c r="D12" s="28"/>
      <c r="E12" s="34"/>
      <c r="F12" s="28"/>
      <c r="G12" s="28"/>
      <c r="H12" s="28"/>
      <c r="I12" s="33">
        <f t="shared" si="1"/>
        <v>0</v>
      </c>
      <c r="J12" s="35" t="s">
        <v>606</v>
      </c>
      <c r="K12" s="28"/>
      <c r="L12" s="28"/>
      <c r="M12" s="28"/>
      <c r="N12" s="40"/>
      <c r="O12" s="29"/>
      <c r="P12" s="29"/>
      <c r="Q12" s="29"/>
      <c r="R12" s="29">
        <f t="shared" si="0"/>
        <v>0</v>
      </c>
    </row>
    <row r="13" ht="20" customHeight="1" spans="1:18">
      <c r="A13" s="35"/>
      <c r="B13" s="28"/>
      <c r="C13" s="28"/>
      <c r="D13" s="28"/>
      <c r="E13" s="34"/>
      <c r="F13" s="28"/>
      <c r="G13" s="28"/>
      <c r="H13" s="28"/>
      <c r="I13" s="33">
        <f t="shared" si="1"/>
        <v>0</v>
      </c>
      <c r="J13" s="35" t="s">
        <v>607</v>
      </c>
      <c r="K13" s="28">
        <f>K14</f>
        <v>150</v>
      </c>
      <c r="L13" s="28"/>
      <c r="M13" s="28">
        <f>M14</f>
        <v>0</v>
      </c>
      <c r="N13" s="40"/>
      <c r="O13" s="29"/>
      <c r="P13" s="29"/>
      <c r="Q13" s="29"/>
      <c r="R13" s="29">
        <f t="shared" si="0"/>
        <v>0</v>
      </c>
    </row>
    <row r="14" ht="20" customHeight="1" spans="1:18">
      <c r="A14" s="35"/>
      <c r="B14" s="28"/>
      <c r="C14" s="28"/>
      <c r="D14" s="28"/>
      <c r="E14" s="34"/>
      <c r="F14" s="28"/>
      <c r="G14" s="28"/>
      <c r="H14" s="28"/>
      <c r="I14" s="33">
        <f t="shared" si="1"/>
        <v>0</v>
      </c>
      <c r="J14" s="35" t="s">
        <v>608</v>
      </c>
      <c r="K14" s="28">
        <v>150</v>
      </c>
      <c r="L14" s="28"/>
      <c r="M14" s="28"/>
      <c r="N14" s="40"/>
      <c r="O14" s="29"/>
      <c r="P14" s="29"/>
      <c r="Q14" s="29"/>
      <c r="R14" s="29">
        <f t="shared" si="0"/>
        <v>0</v>
      </c>
    </row>
    <row r="15" ht="20" customHeight="1" spans="1:18">
      <c r="A15" s="28" t="s">
        <v>155</v>
      </c>
      <c r="B15" s="28">
        <f t="shared" ref="B15:H15" si="2">B4</f>
        <v>150</v>
      </c>
      <c r="C15" s="28">
        <f t="shared" si="2"/>
        <v>208</v>
      </c>
      <c r="D15" s="28">
        <f t="shared" si="2"/>
        <v>208</v>
      </c>
      <c r="E15" s="34">
        <f>D15/C15</f>
        <v>1</v>
      </c>
      <c r="F15" s="28">
        <f t="shared" si="2"/>
        <v>150</v>
      </c>
      <c r="G15" s="28">
        <f t="shared" si="2"/>
        <v>0</v>
      </c>
      <c r="H15" s="28">
        <f t="shared" si="2"/>
        <v>68</v>
      </c>
      <c r="I15" s="33">
        <f t="shared" si="1"/>
        <v>218</v>
      </c>
      <c r="J15" s="28" t="s">
        <v>156</v>
      </c>
      <c r="K15" s="28">
        <f>K14</f>
        <v>150</v>
      </c>
      <c r="L15" s="28"/>
      <c r="M15" s="28" t="e">
        <f>M4</f>
        <v>#REF!</v>
      </c>
      <c r="N15" s="40"/>
      <c r="O15" s="29"/>
      <c r="P15" s="29"/>
      <c r="Q15" s="29">
        <f>Q4</f>
        <v>6</v>
      </c>
      <c r="R15" s="29">
        <f t="shared" si="0"/>
        <v>6</v>
      </c>
    </row>
    <row r="16" ht="20" customHeight="1" spans="1:18">
      <c r="A16" s="35" t="s">
        <v>609</v>
      </c>
      <c r="B16" s="28"/>
      <c r="C16" s="28"/>
      <c r="D16" s="28"/>
      <c r="E16" s="34"/>
      <c r="F16" s="28"/>
      <c r="G16" s="28"/>
      <c r="H16" s="28">
        <v>4</v>
      </c>
      <c r="I16" s="33">
        <f t="shared" si="1"/>
        <v>4</v>
      </c>
      <c r="J16" s="35" t="s">
        <v>610</v>
      </c>
      <c r="K16" s="28"/>
      <c r="L16" s="28"/>
      <c r="M16" s="28"/>
      <c r="N16" s="40"/>
      <c r="O16" s="29"/>
      <c r="P16" s="29"/>
      <c r="Q16" s="29"/>
      <c r="R16" s="29">
        <f t="shared" si="0"/>
        <v>0</v>
      </c>
    </row>
    <row r="17" ht="20" customHeight="1" spans="1:18">
      <c r="A17" s="35"/>
      <c r="B17" s="28"/>
      <c r="C17" s="28"/>
      <c r="D17" s="28"/>
      <c r="E17" s="34"/>
      <c r="F17" s="28"/>
      <c r="G17" s="28"/>
      <c r="H17" s="28"/>
      <c r="I17" s="33">
        <f t="shared" si="1"/>
        <v>0</v>
      </c>
      <c r="J17" s="35" t="s">
        <v>611</v>
      </c>
      <c r="K17" s="28"/>
      <c r="L17" s="28">
        <v>208</v>
      </c>
      <c r="M17" s="28">
        <v>208</v>
      </c>
      <c r="N17" s="40">
        <f t="shared" ref="N17:N21" si="3">M17/L17</f>
        <v>1</v>
      </c>
      <c r="O17" s="29">
        <f>O18</f>
        <v>150</v>
      </c>
      <c r="P17" s="29">
        <f>P18</f>
        <v>0</v>
      </c>
      <c r="Q17" s="29">
        <v>68</v>
      </c>
      <c r="R17" s="29">
        <f>R18</f>
        <v>218</v>
      </c>
    </row>
    <row r="18" ht="20" customHeight="1" spans="1:18">
      <c r="A18" s="35"/>
      <c r="B18" s="28"/>
      <c r="C18" s="33"/>
      <c r="D18" s="33"/>
      <c r="E18" s="34"/>
      <c r="F18" s="33"/>
      <c r="G18" s="33"/>
      <c r="H18" s="33"/>
      <c r="I18" s="33">
        <f t="shared" si="1"/>
        <v>0</v>
      </c>
      <c r="J18" s="35" t="s">
        <v>612</v>
      </c>
      <c r="K18" s="28"/>
      <c r="L18" s="28">
        <v>208</v>
      </c>
      <c r="M18" s="28">
        <v>208</v>
      </c>
      <c r="N18" s="40">
        <f t="shared" si="3"/>
        <v>1</v>
      </c>
      <c r="O18" s="29">
        <v>150</v>
      </c>
      <c r="P18" s="29"/>
      <c r="Q18" s="29">
        <v>68</v>
      </c>
      <c r="R18" s="29">
        <f>O18+Q18</f>
        <v>218</v>
      </c>
    </row>
    <row r="19" ht="20" customHeight="1" spans="1:18">
      <c r="A19" s="35" t="s">
        <v>613</v>
      </c>
      <c r="B19" s="28"/>
      <c r="C19" s="33"/>
      <c r="D19" s="33"/>
      <c r="E19" s="34"/>
      <c r="F19" s="33"/>
      <c r="G19" s="33"/>
      <c r="H19" s="33">
        <v>2</v>
      </c>
      <c r="I19" s="33">
        <f t="shared" si="1"/>
        <v>2</v>
      </c>
      <c r="J19" s="35" t="s">
        <v>614</v>
      </c>
      <c r="K19" s="28">
        <v>0</v>
      </c>
      <c r="L19" s="28"/>
      <c r="M19" s="28" t="e">
        <f>M21-M15-M16-M17</f>
        <v>#REF!</v>
      </c>
      <c r="N19" s="40"/>
      <c r="O19" s="29"/>
      <c r="P19" s="29"/>
      <c r="Q19" s="29"/>
      <c r="R19" s="29">
        <f>R21-R15-R17</f>
        <v>0</v>
      </c>
    </row>
    <row r="20" ht="20" customHeight="1" spans="1:18">
      <c r="A20" s="35" t="s">
        <v>615</v>
      </c>
      <c r="B20" s="28"/>
      <c r="C20" s="33"/>
      <c r="D20" s="33"/>
      <c r="E20" s="34"/>
      <c r="F20" s="33"/>
      <c r="G20" s="33"/>
      <c r="H20" s="33"/>
      <c r="I20" s="33">
        <f t="shared" si="1"/>
        <v>0</v>
      </c>
      <c r="J20" s="35" t="s">
        <v>615</v>
      </c>
      <c r="K20" s="28"/>
      <c r="L20" s="28"/>
      <c r="M20" s="28"/>
      <c r="N20" s="40"/>
      <c r="O20" s="29"/>
      <c r="P20" s="29"/>
      <c r="Q20" s="29"/>
      <c r="R20" s="29">
        <f>O20+Q20</f>
        <v>0</v>
      </c>
    </row>
    <row r="21" ht="20" customHeight="1" spans="1:18">
      <c r="A21" s="28" t="s">
        <v>521</v>
      </c>
      <c r="B21" s="28">
        <f t="shared" ref="B21:F21" si="4">B15</f>
        <v>150</v>
      </c>
      <c r="C21" s="28">
        <f t="shared" si="4"/>
        <v>208</v>
      </c>
      <c r="D21" s="33">
        <f>D15+D16+D19</f>
        <v>208</v>
      </c>
      <c r="E21" s="34">
        <f>D21/C21</f>
        <v>1</v>
      </c>
      <c r="F21" s="33">
        <f>F15+F16+F19</f>
        <v>150</v>
      </c>
      <c r="G21" s="33">
        <f>G15+G16+G19</f>
        <v>0</v>
      </c>
      <c r="H21" s="33">
        <f>H15+H16+H19</f>
        <v>74</v>
      </c>
      <c r="I21" s="33">
        <f>I15+I16+I19</f>
        <v>224</v>
      </c>
      <c r="J21" s="28" t="s">
        <v>522</v>
      </c>
      <c r="K21" s="28">
        <f>K15</f>
        <v>150</v>
      </c>
      <c r="L21" s="28">
        <f t="shared" ref="L21:O21" si="5">C21</f>
        <v>208</v>
      </c>
      <c r="M21" s="28">
        <f t="shared" si="5"/>
        <v>208</v>
      </c>
      <c r="N21" s="40">
        <f t="shared" si="3"/>
        <v>1</v>
      </c>
      <c r="O21" s="29">
        <f>F21</f>
        <v>150</v>
      </c>
      <c r="P21" s="29"/>
      <c r="Q21" s="29">
        <f>Q15+Q17</f>
        <v>74</v>
      </c>
      <c r="R21" s="29">
        <f>I21</f>
        <v>224</v>
      </c>
    </row>
    <row r="31" ht="27" customHeight="1"/>
    <row r="32" ht="27" customHeight="1"/>
    <row r="33" ht="27" customHeight="1"/>
    <row r="34" ht="27" customHeight="1"/>
    <row r="35" ht="27" customHeight="1"/>
    <row r="36" ht="27" customHeight="1"/>
    <row r="37" ht="27" customHeight="1"/>
    <row r="38" ht="27" customHeight="1"/>
    <row r="47" spans="14:14">
      <c r="N47"/>
    </row>
    <row r="48" spans="14:25">
      <c r="N48"/>
      <c r="W48" s="42"/>
      <c r="X48" s="42"/>
      <c r="Y48" s="42"/>
    </row>
    <row r="49" spans="14:25">
      <c r="N49"/>
      <c r="W49" s="42"/>
      <c r="X49" s="42"/>
      <c r="Y49" s="42"/>
    </row>
    <row r="50" spans="14:25">
      <c r="N50"/>
      <c r="W50" s="42"/>
      <c r="X50" s="42"/>
      <c r="Y50" s="42"/>
    </row>
    <row r="51" spans="14:25">
      <c r="N51"/>
      <c r="W51" s="42"/>
      <c r="X51" s="42"/>
      <c r="Y51" s="42"/>
    </row>
    <row r="52" spans="14:25">
      <c r="N52"/>
      <c r="W52" s="42"/>
      <c r="X52" s="42"/>
      <c r="Y52" s="42"/>
    </row>
    <row r="53" spans="14:25">
      <c r="N53"/>
      <c r="W53" s="42"/>
      <c r="X53" s="42"/>
      <c r="Y53" s="42"/>
    </row>
    <row r="54" spans="14:25">
      <c r="N54"/>
      <c r="W54" s="42"/>
      <c r="X54" s="42"/>
      <c r="Y54" s="42"/>
    </row>
    <row r="55" spans="14:25">
      <c r="N55"/>
      <c r="W55" s="42"/>
      <c r="X55" s="42"/>
      <c r="Y55" s="42"/>
    </row>
    <row r="56" spans="14:25">
      <c r="N56"/>
      <c r="W56" s="42"/>
      <c r="X56" s="42"/>
      <c r="Y56" s="42"/>
    </row>
    <row r="57" spans="14:25">
      <c r="N57"/>
      <c r="W57" s="42"/>
      <c r="X57" s="42"/>
      <c r="Y57" s="42"/>
    </row>
    <row r="58" spans="14:14">
      <c r="N58"/>
    </row>
    <row r="59" spans="14:14">
      <c r="N59"/>
    </row>
    <row r="60" spans="14:14">
      <c r="N60"/>
    </row>
    <row r="61" spans="14:14">
      <c r="N61"/>
    </row>
    <row r="62" spans="14:14">
      <c r="N62"/>
    </row>
    <row r="63" spans="14:14">
      <c r="N63"/>
    </row>
  </sheetData>
  <mergeCells count="3">
    <mergeCell ref="A1:R1"/>
    <mergeCell ref="N2:O2"/>
    <mergeCell ref="P2:R2"/>
  </mergeCells>
  <printOptions horizontalCentered="1"/>
  <pageMargins left="0.751388888888889" right="0.751388888888889" top="0.786805555555556" bottom="0.393055555555556" header="0.511805555555556" footer="0.511805555555556"/>
  <pageSetup paperSize="9" scale="80" orientation="landscape" horizontalDpi="600"/>
  <headerFooter>
    <oddFooter>&amp;C第 &amp;P 页</oddFooter>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Z68"/>
  <sheetViews>
    <sheetView tabSelected="1" workbookViewId="0">
      <selection activeCell="J11" sqref="J11"/>
    </sheetView>
  </sheetViews>
  <sheetFormatPr defaultColWidth="9" defaultRowHeight="13.5"/>
  <cols>
    <col min="1" max="1" width="5.375" style="2" customWidth="1"/>
    <col min="2" max="2" width="22.5" style="2" customWidth="1"/>
    <col min="3" max="3" width="13.25" style="2" customWidth="1"/>
    <col min="4" max="4" width="39.625" style="2" customWidth="1"/>
    <col min="5" max="5" width="14.375" style="2" customWidth="1"/>
    <col min="6" max="6" width="13.875" style="2" customWidth="1"/>
    <col min="7" max="7" width="42.125" style="2" customWidth="1"/>
    <col min="8" max="8" width="16.75" style="2" customWidth="1"/>
    <col min="9" max="16384" width="9" style="2"/>
  </cols>
  <sheetData>
    <row r="1" ht="35" customHeight="1" spans="1:7">
      <c r="A1" s="3" t="s">
        <v>616</v>
      </c>
      <c r="B1" s="3"/>
      <c r="C1" s="3"/>
      <c r="D1" s="3"/>
      <c r="E1" s="3"/>
      <c r="F1" s="3"/>
      <c r="G1" s="3"/>
    </row>
    <row r="2" ht="25" customHeight="1" spans="1:7">
      <c r="A2" s="4" t="s">
        <v>617</v>
      </c>
      <c r="B2" s="4"/>
      <c r="C2" s="4"/>
      <c r="D2" s="4"/>
      <c r="E2" s="4"/>
      <c r="F2" s="4"/>
      <c r="G2" s="5" t="s">
        <v>25</v>
      </c>
    </row>
    <row r="3" s="1" customFormat="1" ht="50" customHeight="1" spans="1:7">
      <c r="A3" s="6" t="s">
        <v>618</v>
      </c>
      <c r="B3" s="6" t="s">
        <v>619</v>
      </c>
      <c r="C3" s="6" t="s">
        <v>620</v>
      </c>
      <c r="D3" s="6" t="s">
        <v>621</v>
      </c>
      <c r="E3" s="6" t="s">
        <v>622</v>
      </c>
      <c r="F3" s="6" t="s">
        <v>623</v>
      </c>
      <c r="G3" s="6" t="s">
        <v>624</v>
      </c>
    </row>
    <row r="4" s="1" customFormat="1" ht="50" customHeight="1" spans="1:7">
      <c r="A4" s="6" t="s">
        <v>625</v>
      </c>
      <c r="B4" s="6"/>
      <c r="C4" s="7">
        <f>C5+C12</f>
        <v>29422</v>
      </c>
      <c r="D4" s="7"/>
      <c r="E4" s="7"/>
      <c r="F4" s="7">
        <f>F5+F12</f>
        <v>29422</v>
      </c>
      <c r="G4" s="6"/>
    </row>
    <row r="5" ht="40" customHeight="1" spans="1:8">
      <c r="A5" s="8" t="s">
        <v>626</v>
      </c>
      <c r="B5" s="9"/>
      <c r="C5" s="7">
        <f>SUM(C6:C11)</f>
        <v>28152</v>
      </c>
      <c r="D5" s="10"/>
      <c r="E5" s="11"/>
      <c r="F5" s="7">
        <f>SUM(F6:F11)</f>
        <v>28152</v>
      </c>
      <c r="G5" s="10"/>
      <c r="H5" s="12"/>
    </row>
    <row r="6" ht="40" customHeight="1" spans="1:7">
      <c r="A6" s="13">
        <v>1</v>
      </c>
      <c r="B6" s="14" t="s">
        <v>627</v>
      </c>
      <c r="C6" s="15">
        <v>5638</v>
      </c>
      <c r="D6" s="16" t="s">
        <v>628</v>
      </c>
      <c r="E6" s="11" t="s">
        <v>629</v>
      </c>
      <c r="F6" s="15">
        <v>2000</v>
      </c>
      <c r="G6" s="17"/>
    </row>
    <row r="7" ht="40" customHeight="1" spans="1:7">
      <c r="A7" s="18"/>
      <c r="B7" s="14"/>
      <c r="C7" s="15"/>
      <c r="D7" s="16" t="s">
        <v>630</v>
      </c>
      <c r="E7" s="11" t="s">
        <v>629</v>
      </c>
      <c r="F7" s="15">
        <v>1000</v>
      </c>
      <c r="G7" s="19"/>
    </row>
    <row r="8" ht="40" customHeight="1" spans="1:7">
      <c r="A8" s="18"/>
      <c r="B8" s="14"/>
      <c r="C8" s="15"/>
      <c r="D8" s="16" t="s">
        <v>631</v>
      </c>
      <c r="E8" s="11" t="s">
        <v>632</v>
      </c>
      <c r="F8" s="15">
        <v>2634</v>
      </c>
      <c r="G8" s="19"/>
    </row>
    <row r="9" ht="40" customHeight="1" spans="1:7">
      <c r="A9" s="18"/>
      <c r="B9" s="14"/>
      <c r="C9" s="15"/>
      <c r="D9" s="16" t="s">
        <v>633</v>
      </c>
      <c r="E9" s="11" t="s">
        <v>634</v>
      </c>
      <c r="F9" s="15">
        <v>2</v>
      </c>
      <c r="G9" s="19"/>
    </row>
    <row r="10" ht="40" customHeight="1" spans="1:7">
      <c r="A10" s="18"/>
      <c r="B10" s="14"/>
      <c r="C10" s="15"/>
      <c r="D10" s="16" t="s">
        <v>635</v>
      </c>
      <c r="E10" s="11" t="s">
        <v>634</v>
      </c>
      <c r="F10" s="15">
        <v>2</v>
      </c>
      <c r="G10" s="20"/>
    </row>
    <row r="11" ht="40" customHeight="1" spans="1:7">
      <c r="A11" s="21"/>
      <c r="B11" s="10" t="s">
        <v>636</v>
      </c>
      <c r="C11" s="15">
        <v>22514</v>
      </c>
      <c r="D11" s="16" t="s">
        <v>637</v>
      </c>
      <c r="E11" s="11"/>
      <c r="F11" s="15">
        <v>22514</v>
      </c>
      <c r="G11" s="16"/>
    </row>
    <row r="12" ht="40" customHeight="1" spans="1:8">
      <c r="A12" s="22" t="s">
        <v>638</v>
      </c>
      <c r="B12" s="23"/>
      <c r="C12" s="7">
        <f>C13+C14</f>
        <v>1270</v>
      </c>
      <c r="D12" s="7"/>
      <c r="E12" s="7"/>
      <c r="F12" s="7">
        <f>F13+F14</f>
        <v>1270</v>
      </c>
      <c r="G12" s="16"/>
      <c r="H12" s="12"/>
    </row>
    <row r="13" ht="40" customHeight="1" spans="1:7">
      <c r="A13" s="13">
        <v>2</v>
      </c>
      <c r="B13" s="13" t="s">
        <v>639</v>
      </c>
      <c r="C13" s="15">
        <v>770</v>
      </c>
      <c r="D13" s="16" t="s">
        <v>640</v>
      </c>
      <c r="E13" s="11"/>
      <c r="F13" s="15">
        <v>770</v>
      </c>
      <c r="G13" s="10" t="s">
        <v>641</v>
      </c>
    </row>
    <row r="14" ht="40" customHeight="1" spans="1:7">
      <c r="A14" s="21"/>
      <c r="B14" s="21"/>
      <c r="C14" s="15">
        <v>500</v>
      </c>
      <c r="D14" s="16" t="s">
        <v>642</v>
      </c>
      <c r="E14" s="11" t="s">
        <v>643</v>
      </c>
      <c r="F14" s="15">
        <v>500</v>
      </c>
      <c r="G14" s="10"/>
    </row>
    <row r="31" ht="27" customHeight="1"/>
    <row r="32" ht="27" customHeight="1"/>
    <row r="33" ht="27" customHeight="1"/>
    <row r="34" ht="27" customHeight="1"/>
    <row r="35" ht="27" customHeight="1"/>
    <row r="36" ht="27" customHeight="1"/>
    <row r="37" ht="27" customHeight="1"/>
    <row r="38" ht="27" customHeight="1"/>
    <row r="48" spans="21:26">
      <c r="U48" s="10"/>
      <c r="V48" s="4"/>
      <c r="W48" s="4"/>
      <c r="X48" s="4"/>
      <c r="Y48" s="4"/>
      <c r="Z48" s="4"/>
    </row>
    <row r="49" spans="21:26">
      <c r="U49" s="10"/>
      <c r="V49" s="4"/>
      <c r="W49" s="4"/>
      <c r="X49" s="4"/>
      <c r="Y49" s="4"/>
      <c r="Z49" s="4"/>
    </row>
    <row r="50" spans="21:26">
      <c r="U50" s="10"/>
      <c r="V50" s="4"/>
      <c r="W50" s="4"/>
      <c r="X50" s="4"/>
      <c r="Y50" s="4"/>
      <c r="Z50" s="4"/>
    </row>
    <row r="51" spans="21:26">
      <c r="U51" s="10"/>
      <c r="V51" s="4"/>
      <c r="W51" s="4"/>
      <c r="X51" s="4"/>
      <c r="Y51" s="4"/>
      <c r="Z51" s="4"/>
    </row>
    <row r="52" spans="12:26">
      <c r="L52" s="10"/>
      <c r="M52" s="10"/>
      <c r="N52" s="10"/>
      <c r="O52" s="10"/>
      <c r="P52" s="10"/>
      <c r="Q52" s="10"/>
      <c r="R52" s="10"/>
      <c r="S52" s="10"/>
      <c r="T52" s="25"/>
      <c r="U52" s="10"/>
      <c r="V52" s="4"/>
      <c r="W52" s="4"/>
      <c r="X52" s="4"/>
      <c r="Y52" s="4"/>
      <c r="Z52" s="4"/>
    </row>
    <row r="53" spans="12:26">
      <c r="L53" s="10"/>
      <c r="M53" s="10"/>
      <c r="N53" s="10"/>
      <c r="O53" s="10"/>
      <c r="P53" s="10"/>
      <c r="Q53" s="10"/>
      <c r="R53" s="10"/>
      <c r="S53" s="10"/>
      <c r="T53" s="25"/>
      <c r="U53" s="10"/>
      <c r="V53" s="4"/>
      <c r="W53" s="4"/>
      <c r="X53" s="4"/>
      <c r="Y53" s="4"/>
      <c r="Z53" s="4"/>
    </row>
    <row r="54" spans="12:26">
      <c r="L54" s="10"/>
      <c r="M54" s="10"/>
      <c r="N54" s="10"/>
      <c r="O54" s="10"/>
      <c r="P54" s="10"/>
      <c r="Q54" s="10"/>
      <c r="R54" s="10"/>
      <c r="S54" s="10"/>
      <c r="T54" s="25"/>
      <c r="U54" s="10"/>
      <c r="V54" s="4"/>
      <c r="W54" s="4"/>
      <c r="X54" s="4"/>
      <c r="Y54" s="4"/>
      <c r="Z54" s="4"/>
    </row>
    <row r="55" spans="21:26">
      <c r="U55" s="10"/>
      <c r="V55" s="4"/>
      <c r="W55" s="4"/>
      <c r="X55" s="4"/>
      <c r="Y55" s="4"/>
      <c r="Z55" s="4"/>
    </row>
    <row r="56" spans="21:26">
      <c r="U56" s="10"/>
      <c r="V56" s="4"/>
      <c r="W56" s="4"/>
      <c r="X56" s="4"/>
      <c r="Y56" s="4"/>
      <c r="Z56" s="4"/>
    </row>
    <row r="57" spans="21:26">
      <c r="U57" s="10"/>
      <c r="V57" s="4"/>
      <c r="W57" s="4"/>
      <c r="X57" s="4"/>
      <c r="Y57" s="4"/>
      <c r="Z57" s="4"/>
    </row>
    <row r="63" hidden="1"/>
    <row r="64" ht="94.5" spans="1:1">
      <c r="A64" s="24" t="s">
        <v>523</v>
      </c>
    </row>
    <row r="65" ht="94.5" hidden="1" spans="1:1">
      <c r="A65" s="24" t="s">
        <v>524</v>
      </c>
    </row>
    <row r="66" ht="94.5" spans="1:1">
      <c r="A66" s="24" t="s">
        <v>525</v>
      </c>
    </row>
    <row r="67" ht="81" spans="1:1">
      <c r="A67" s="24" t="s">
        <v>526</v>
      </c>
    </row>
    <row r="68" ht="67.5" spans="1:1">
      <c r="A68" s="24" t="s">
        <v>527</v>
      </c>
    </row>
  </sheetData>
  <mergeCells count="10">
    <mergeCell ref="A1:G1"/>
    <mergeCell ref="A4:B4"/>
    <mergeCell ref="A5:B5"/>
    <mergeCell ref="A12:B12"/>
    <mergeCell ref="A6:A11"/>
    <mergeCell ref="A13:A14"/>
    <mergeCell ref="B6:B10"/>
    <mergeCell ref="B13:B14"/>
    <mergeCell ref="C6:C10"/>
    <mergeCell ref="G6:G10"/>
  </mergeCells>
  <printOptions horizontalCentered="1"/>
  <pageMargins left="0.751388888888889" right="0.751388888888889" top="1" bottom="1" header="0.5" footer="0.5"/>
  <pageSetup paperSize="9" scale="80" orientation="landscape" horizontalDpi="600"/>
  <headerFooter>
    <oddFooter>&amp;C第 &amp;P 页</oddFooter>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11</vt:i4>
      </vt:variant>
    </vt:vector>
  </HeadingPairs>
  <TitlesOfParts>
    <vt:vector size="11" baseType="lpstr">
      <vt:lpstr>封面</vt:lpstr>
      <vt:lpstr>目录</vt:lpstr>
      <vt:lpstr>表一</vt:lpstr>
      <vt:lpstr>表二</vt:lpstr>
      <vt:lpstr>表三</vt:lpstr>
      <vt:lpstr>表四</vt:lpstr>
      <vt:lpstr>表五</vt:lpstr>
      <vt:lpstr>表六</vt:lpstr>
      <vt:lpstr>表七</vt:lpstr>
      <vt:lpstr>表八</vt:lpstr>
      <vt:lpstr>表九</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Administrator</cp:lastModifiedBy>
  <dcterms:created xsi:type="dcterms:W3CDTF">2021-04-26T00:19:00Z</dcterms:created>
  <dcterms:modified xsi:type="dcterms:W3CDTF">2022-09-30T02:56:22Z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4F757B70E98F43EC972F1C4B924ACBF6</vt:lpwstr>
  </property>
  <property fmtid="{D5CDD505-2E9C-101B-9397-08002B2CF9AE}" pid="3" name="KSOProductBuildVer">
    <vt:lpwstr>2052-10.8.2.6990</vt:lpwstr>
  </property>
</Properties>
</file>